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/>
  </bookViews>
  <sheets>
    <sheet name="Лист1" sheetId="2" r:id="rId1"/>
    <sheet name="Лист2" sheetId="3" r:id="rId2"/>
  </sheets>
  <calcPr calcId="125725"/>
</workbook>
</file>

<file path=xl/calcChain.xml><?xml version="1.0" encoding="utf-8"?>
<calcChain xmlns="http://schemas.openxmlformats.org/spreadsheetml/2006/main">
  <c r="L77" i="2"/>
  <c r="L74"/>
  <c r="L73"/>
  <c r="L71"/>
  <c r="L70"/>
  <c r="L69"/>
  <c r="L67"/>
  <c r="L66"/>
  <c r="L65"/>
  <c r="L64"/>
  <c r="L62"/>
  <c r="L61"/>
  <c r="L60"/>
  <c r="L59"/>
  <c r="L58"/>
  <c r="L53"/>
  <c r="L52"/>
  <c r="L51"/>
  <c r="L49"/>
  <c r="L48"/>
  <c r="L47"/>
  <c r="L46"/>
  <c r="L45"/>
  <c r="L44"/>
  <c r="L41"/>
  <c r="L39"/>
  <c r="L37"/>
  <c r="L36"/>
  <c r="L35"/>
  <c r="L34"/>
  <c r="L33"/>
  <c r="L31"/>
  <c r="L30"/>
  <c r="L29"/>
  <c r="L28"/>
  <c r="L27"/>
  <c r="L26"/>
  <c r="L25"/>
  <c r="L23"/>
  <c r="L22"/>
  <c r="L21"/>
  <c r="L20"/>
  <c r="L18"/>
  <c r="L17"/>
  <c r="L16"/>
  <c r="L14"/>
  <c r="L13"/>
  <c r="L11"/>
  <c r="L10"/>
  <c r="L9"/>
  <c r="L8"/>
  <c r="L7"/>
  <c r="J77"/>
  <c r="G77"/>
  <c r="J42"/>
  <c r="G78" l="1"/>
  <c r="J78"/>
  <c r="K73" l="1"/>
  <c r="K69"/>
  <c r="K64"/>
  <c r="K58"/>
  <c r="K55"/>
  <c r="K51"/>
  <c r="K44"/>
  <c r="K39"/>
  <c r="K33"/>
  <c r="K25"/>
  <c r="K20"/>
  <c r="K16"/>
  <c r="K7"/>
  <c r="I73"/>
  <c r="H73"/>
  <c r="I69"/>
  <c r="H69"/>
  <c r="I64"/>
  <c r="H64"/>
  <c r="I58"/>
  <c r="H58"/>
  <c r="I55"/>
  <c r="H55"/>
  <c r="I51"/>
  <c r="H51"/>
  <c r="I44"/>
  <c r="H44"/>
  <c r="I39"/>
  <c r="H39"/>
  <c r="I33"/>
  <c r="H33"/>
  <c r="I25"/>
  <c r="H25"/>
  <c r="I20"/>
  <c r="H20"/>
  <c r="I16"/>
  <c r="H16"/>
  <c r="D73"/>
  <c r="E73"/>
  <c r="F73"/>
  <c r="D69"/>
  <c r="E69"/>
  <c r="F69"/>
  <c r="D64"/>
  <c r="E64"/>
  <c r="F64"/>
  <c r="D58"/>
  <c r="E58"/>
  <c r="F58"/>
  <c r="D55"/>
  <c r="E55"/>
  <c r="F55"/>
  <c r="D51"/>
  <c r="E51"/>
  <c r="F51"/>
  <c r="D44"/>
  <c r="E44"/>
  <c r="F44"/>
  <c r="D39"/>
  <c r="E39"/>
  <c r="F39"/>
  <c r="D33"/>
  <c r="E33"/>
  <c r="F33"/>
  <c r="D25"/>
  <c r="E25"/>
  <c r="F25"/>
  <c r="D20"/>
  <c r="E20"/>
  <c r="F20"/>
  <c r="F16"/>
  <c r="D16"/>
  <c r="E16"/>
  <c r="K77" l="1"/>
  <c r="K79" s="1"/>
  <c r="J66"/>
  <c r="G36"/>
  <c r="J45"/>
  <c r="J46"/>
  <c r="J36"/>
  <c r="G45"/>
  <c r="J18"/>
  <c r="G18"/>
  <c r="C44"/>
  <c r="C25"/>
  <c r="C77" s="1"/>
  <c r="C73"/>
  <c r="C69"/>
  <c r="C64"/>
  <c r="C58"/>
  <c r="C55"/>
  <c r="C51"/>
  <c r="C39"/>
  <c r="C33"/>
  <c r="C20"/>
  <c r="C16"/>
  <c r="J8" l="1"/>
  <c r="J9"/>
  <c r="J10"/>
  <c r="J11"/>
  <c r="J13"/>
  <c r="J14"/>
  <c r="H102" i="3" l="1"/>
  <c r="G102"/>
  <c r="E102"/>
  <c r="D102"/>
  <c r="C102"/>
  <c r="H99"/>
  <c r="G99"/>
  <c r="E99"/>
  <c r="D99"/>
  <c r="C99"/>
  <c r="H94"/>
  <c r="G94"/>
  <c r="E94"/>
  <c r="D94"/>
  <c r="C94"/>
  <c r="H88"/>
  <c r="G88"/>
  <c r="E88"/>
  <c r="D88"/>
  <c r="C88"/>
  <c r="H81"/>
  <c r="G81"/>
  <c r="E81"/>
  <c r="D81"/>
  <c r="C81"/>
  <c r="H72"/>
  <c r="G72"/>
  <c r="E72"/>
  <c r="D72"/>
  <c r="C72"/>
  <c r="H66"/>
  <c r="G66"/>
  <c r="E66"/>
  <c r="D66"/>
  <c r="C66"/>
  <c r="H55"/>
  <c r="G55"/>
  <c r="E55"/>
  <c r="D55"/>
  <c r="C55"/>
  <c r="H49"/>
  <c r="G49"/>
  <c r="E49"/>
  <c r="D49"/>
  <c r="C49"/>
  <c r="H42"/>
  <c r="G42"/>
  <c r="E42"/>
  <c r="D42"/>
  <c r="C42"/>
  <c r="H29"/>
  <c r="G29"/>
  <c r="E29"/>
  <c r="D29"/>
  <c r="C29"/>
  <c r="H24"/>
  <c r="G24"/>
  <c r="E24"/>
  <c r="D24"/>
  <c r="C24"/>
  <c r="H20"/>
  <c r="G20"/>
  <c r="E20"/>
  <c r="D20"/>
  <c r="C20"/>
  <c r="H7"/>
  <c r="G7"/>
  <c r="E7"/>
  <c r="D7"/>
  <c r="C7"/>
  <c r="D107" l="1"/>
  <c r="H107"/>
  <c r="C107"/>
  <c r="G107"/>
  <c r="E107"/>
  <c r="G39" i="2" l="1"/>
  <c r="J26"/>
  <c r="G56" l="1"/>
  <c r="J65" l="1"/>
  <c r="G59"/>
  <c r="G60"/>
  <c r="G61"/>
  <c r="J56"/>
  <c r="G52"/>
  <c r="G46"/>
  <c r="G47"/>
  <c r="G48"/>
  <c r="G49"/>
  <c r="G41"/>
  <c r="G42"/>
  <c r="J34"/>
  <c r="J35"/>
  <c r="G34"/>
  <c r="G35"/>
  <c r="G27"/>
  <c r="G28"/>
  <c r="G29"/>
  <c r="G30"/>
  <c r="G31"/>
  <c r="G21"/>
  <c r="G22"/>
  <c r="G23"/>
  <c r="J17"/>
  <c r="G17"/>
  <c r="G8"/>
  <c r="G9"/>
  <c r="G10"/>
  <c r="G11"/>
  <c r="G13"/>
  <c r="G14"/>
  <c r="G74" l="1"/>
  <c r="J71"/>
  <c r="J70"/>
  <c r="G70"/>
  <c r="G71"/>
  <c r="J67"/>
  <c r="G65"/>
  <c r="G66"/>
  <c r="G67"/>
  <c r="J61"/>
  <c r="J60"/>
  <c r="J59"/>
  <c r="J53"/>
  <c r="J52"/>
  <c r="G53"/>
  <c r="J49"/>
  <c r="J48"/>
  <c r="J47"/>
  <c r="J41"/>
  <c r="J37"/>
  <c r="G37"/>
  <c r="J31"/>
  <c r="J30"/>
  <c r="J29"/>
  <c r="J28"/>
  <c r="J27"/>
  <c r="G26"/>
  <c r="J23"/>
  <c r="J22"/>
  <c r="J21"/>
  <c r="I7"/>
  <c r="I77" s="1"/>
  <c r="I79" l="1"/>
  <c r="F7"/>
  <c r="F77" s="1"/>
  <c r="J39"/>
  <c r="J51"/>
  <c r="G51"/>
  <c r="L79" l="1"/>
  <c r="F79"/>
  <c r="D7"/>
  <c r="D77" s="1"/>
  <c r="J69" l="1"/>
  <c r="J64"/>
  <c r="J58"/>
  <c r="J55"/>
  <c r="J44"/>
  <c r="J33"/>
  <c r="J25"/>
  <c r="J20"/>
  <c r="J16"/>
  <c r="H7"/>
  <c r="G73"/>
  <c r="G69"/>
  <c r="G64"/>
  <c r="G58"/>
  <c r="G55"/>
  <c r="G44"/>
  <c r="G33"/>
  <c r="G25"/>
  <c r="G20"/>
  <c r="G16"/>
  <c r="E7"/>
  <c r="C7"/>
  <c r="J7" l="1"/>
  <c r="H77"/>
  <c r="G7"/>
  <c r="E77"/>
  <c r="D79"/>
  <c r="C79"/>
  <c r="H79" l="1"/>
  <c r="J79" s="1"/>
  <c r="E79"/>
  <c r="G79" s="1"/>
</calcChain>
</file>

<file path=xl/sharedStrings.xml><?xml version="1.0" encoding="utf-8"?>
<sst xmlns="http://schemas.openxmlformats.org/spreadsheetml/2006/main" count="315" uniqueCount="196">
  <si>
    <t>Наименование разделов, подразделов</t>
  </si>
  <si>
    <t xml:space="preserve">Код
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</si>
  <si>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</si>
  <si>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</si>
  <si>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</si>
  <si>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</si>
  <si>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</si>
  <si>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</si>
  <si>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</si>
  <si>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</si>
  <si>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</si>
  <si>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</si>
  <si>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</si>
  <si>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</si>
  <si>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</si>
  <si>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</si>
  <si>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</si>
  <si>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</si>
  <si>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</si>
  <si>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</si>
  <si>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</si>
  <si>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</si>
  <si>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</si>
  <si>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</si>
  <si>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</si>
  <si>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</si>
  <si>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</si>
  <si>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</si>
  <si>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</si>
  <si>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</si>
  <si>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</si>
  <si>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</si>
  <si>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</si>
  <si>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</si>
  <si>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</si>
  <si>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</si>
  <si>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</si>
  <si>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</si>
  <si>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</si>
  <si>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</si>
  <si>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</si>
  <si>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</si>
  <si>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</si>
  <si>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</si>
  <si>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</si>
  <si>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</si>
  <si>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</si>
  <si>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</si>
  <si>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</si>
  <si>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</si>
  <si>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</si>
  <si>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</si>
  <si>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</si>
  <si>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</si>
  <si>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</si>
  <si>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Прикладные научные исследования в области здравоохранения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</si>
  <si>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</si>
  <si>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</si>
  <si>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</si>
  <si>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</si>
  <si>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</si>
  <si>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</si>
  <si>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</si>
  <si>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</si>
  <si>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</si>
  <si>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</si>
  <si>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</si>
  <si>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</si>
  <si>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</si>
  <si>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</si>
  <si>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</si>
  <si>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</si>
  <si>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</si>
  <si>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</si>
  <si>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</si>
  <si>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</si>
  <si>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</si>
  <si>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</si>
  <si>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0100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</si>
  <si>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</si>
  <si>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</si>
  <si>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</si>
  <si>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</si>
  <si>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</si>
  <si>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</si>
  <si>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</si>
  <si>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</si>
  <si>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</si>
  <si>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</si>
  <si>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0200</t>
  </si>
  <si>
    <t>0203</t>
  </si>
  <si>
    <t>0204</t>
  </si>
  <si>
    <t>0300</t>
  </si>
  <si>
    <t>0309</t>
  </si>
  <si>
    <t>0310</t>
  </si>
  <si>
    <t>0314</t>
  </si>
  <si>
    <t>0400</t>
  </si>
  <si>
    <t>0401</t>
  </si>
  <si>
    <t>0402</t>
  </si>
  <si>
    <t>0404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</si>
  <si>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</si>
  <si>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</si>
  <si>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</si>
  <si>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</si>
  <si>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</si>
  <si>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</si>
  <si>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</si>
  <si>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</si>
  <si>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</si>
  <si>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</si>
  <si>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</si>
  <si>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0504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</si>
  <si>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</si>
  <si>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</si>
  <si>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</si>
  <si>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</si>
  <si>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</si>
  <si>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</si>
  <si>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</si>
  <si>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</si>
  <si>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</si>
  <si>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</si>
  <si>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</si>
  <si>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</si>
  <si>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</si>
  <si>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</si>
  <si>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</si>
  <si>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</si>
  <si>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</si>
  <si>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</si>
  <si>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</si>
  <si>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</si>
  <si>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</si>
  <si>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</si>
  <si>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0908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</si>
  <si>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</si>
  <si>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</si>
  <si>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</si>
  <si>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</si>
  <si>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</si>
  <si>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</si>
  <si>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</si>
  <si>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</si>
  <si>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</si>
  <si>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</si>
  <si>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</si>
  <si>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</si>
  <si>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</si>
  <si>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</si>
  <si>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</si>
  <si>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</si>
  <si>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</si>
  <si>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</si>
  <si>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</si>
  <si>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</si>
  <si>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</si>
  <si>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</si>
  <si>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</si>
  <si>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культуры, кинематографии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</si>
  <si>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</si>
  <si>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</si>
  <si>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>Международные отношения и международное сотрудничество</t>
  </si>
  <si>
    <t>0108</t>
  </si>
  <si>
    <t>0411</t>
  </si>
  <si>
    <t>Прикладные научные исследования в области национальной экономики</t>
  </si>
  <si>
    <t>Кинематография</t>
  </si>
  <si>
    <t>0802</t>
  </si>
  <si>
    <t>Прикладные научные исследования в области культуры, кинематографии</t>
  </si>
  <si>
    <t>0803</t>
  </si>
  <si>
    <t>Прикладные научные исследования в области образования</t>
  </si>
  <si>
    <t>0708</t>
  </si>
  <si>
    <t>План на 2022 год планового периода</t>
  </si>
  <si>
    <t>Cведения о расходах бюджета Московской области по разделам и подразделам классификации расходов на 2020 год и плановый период 2021 и 2022 годов в сравнении с ожидаемым исполнением за 2019 год и отчетом за 2018 год</t>
  </si>
  <si>
    <t>Δ к закону, %</t>
  </si>
  <si>
    <t>2018 год (отчет)</t>
  </si>
  <si>
    <t>Δ к законопроекту на 2021 год, %</t>
  </si>
  <si>
    <t>0602</t>
  </si>
  <si>
    <t>Сбор, удаление отходов и очистка сточных вод</t>
  </si>
  <si>
    <t>0604</t>
  </si>
  <si>
    <t>Прикладные научные исследования в области охраны окружающей среды</t>
  </si>
  <si>
    <t xml:space="preserve">2019 год Уточнение бюджета №5  от 07.10.2019 N 185/2019-ОЗ) 
</t>
  </si>
  <si>
    <t>Закон</t>
  </si>
  <si>
    <t>2020 год</t>
  </si>
  <si>
    <t>2021 год</t>
  </si>
  <si>
    <t>2022 год</t>
  </si>
  <si>
    <t>2019 год (отчет)</t>
  </si>
  <si>
    <t>План на очередной 
2021 год</t>
  </si>
  <si>
    <t>План на 2023 год планового периода</t>
  </si>
  <si>
    <t xml:space="preserve">Ожидаемое исполнение 2020 года 
</t>
  </si>
  <si>
    <t xml:space="preserve">Условно утвержденные расходы 
</t>
  </si>
  <si>
    <t xml:space="preserve">ВСЕГО РАСХОДОВ
</t>
  </si>
  <si>
    <t xml:space="preserve">Уточнение бюджета № 5 от 24.09.2020 № 68 </t>
  </si>
  <si>
    <t>Cведения о расходах бюджета Талдомского городского округа по разделам и подразделам классификации расходов на 2021 год и плановый период 2022 и 2023 годов в сравнении с ожидаемым исполнением за 2020 год и отчетом за 2019 год</t>
  </si>
  <si>
    <t>(тыс. руб.)</t>
  </si>
  <si>
    <t>Законопроект</t>
  </si>
  <si>
    <t>в 2  раза</t>
  </si>
</sst>
</file>

<file path=xl/styles.xml><?xml version="1.0" encoding="utf-8"?>
<styleSheet xmlns="http://schemas.openxmlformats.org/spreadsheetml/2006/main">
  <numFmts count="1">
    <numFmt numFmtId="164" formatCode="#,##0_р_.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justify" vertical="center" wrapText="1"/>
    </xf>
    <xf numFmtId="164" fontId="6" fillId="0" borderId="21" xfId="0" applyNumberFormat="1" applyFont="1" applyFill="1" applyBorder="1" applyAlignment="1">
      <alignment horizontal="left" vertical="center" wrapText="1"/>
    </xf>
    <xf numFmtId="49" fontId="6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8" fillId="0" borderId="16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4" fontId="0" fillId="3" borderId="0" xfId="0" applyNumberFormat="1" applyFill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/>
    <xf numFmtId="4" fontId="0" fillId="0" borderId="0" xfId="0" applyNumberForma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top" wrapText="1"/>
    </xf>
    <xf numFmtId="0" fontId="13" fillId="0" borderId="23" xfId="0" applyNumberFormat="1" applyFont="1" applyFill="1" applyBorder="1" applyAlignment="1">
      <alignment horizontal="center" vertical="top" wrapText="1"/>
    </xf>
    <xf numFmtId="164" fontId="6" fillId="0" borderId="28" xfId="0" applyNumberFormat="1" applyFont="1" applyFill="1" applyBorder="1" applyAlignment="1">
      <alignment horizontal="left" vertical="center" wrapText="1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left" vertical="top" wrapText="1"/>
    </xf>
    <xf numFmtId="164" fontId="6" fillId="0" borderId="7" xfId="0" applyNumberFormat="1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3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27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3" borderId="9" xfId="0" applyNumberFormat="1" applyFont="1" applyFill="1" applyBorder="1" applyAlignment="1">
      <alignment horizontal="center" vertical="top" wrapText="1"/>
    </xf>
    <xf numFmtId="4" fontId="2" fillId="3" borderId="7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4" fontId="9" fillId="4" borderId="29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left" vertical="center" wrapText="1"/>
    </xf>
    <xf numFmtId="49" fontId="6" fillId="0" borderId="27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4" fontId="15" fillId="0" borderId="2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9"/>
  <sheetViews>
    <sheetView tabSelected="1" workbookViewId="0">
      <pane ySplit="5" topLeftCell="A67" activePane="bottomLeft" state="frozen"/>
      <selection pane="bottomLeft" activeCell="A79" sqref="A79"/>
    </sheetView>
  </sheetViews>
  <sheetFormatPr defaultColWidth="9.109375" defaultRowHeight="14.4"/>
  <cols>
    <col min="1" max="1" width="30" style="1" customWidth="1"/>
    <col min="2" max="2" width="7.33203125" style="3" customWidth="1"/>
    <col min="3" max="3" width="11.44140625" style="12" customWidth="1"/>
    <col min="4" max="4" width="12.77734375" style="12" customWidth="1"/>
    <col min="5" max="5" width="12" style="12" customWidth="1"/>
    <col min="6" max="6" width="12.88671875" style="2" customWidth="1"/>
    <col min="7" max="7" width="10.109375" style="2" customWidth="1"/>
    <col min="8" max="8" width="12.6640625" style="12" customWidth="1"/>
    <col min="9" max="9" width="12.5546875" style="2" customWidth="1"/>
    <col min="10" max="10" width="9.6640625" style="2" customWidth="1"/>
    <col min="11" max="11" width="12.21875" style="2" customWidth="1"/>
    <col min="12" max="12" width="12.44140625" style="2" customWidth="1"/>
    <col min="13" max="15" width="9.109375" style="1"/>
    <col min="16" max="16" width="10.5546875" style="1" customWidth="1"/>
    <col min="17" max="17" width="10.88671875" style="1" customWidth="1"/>
    <col min="18" max="18" width="11.33203125" style="1" customWidth="1"/>
    <col min="19" max="16384" width="9.109375" style="1"/>
  </cols>
  <sheetData>
    <row r="1" spans="1:29" ht="39.6" customHeight="1">
      <c r="A1" s="76" t="s">
        <v>192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9" ht="15" thickBot="1">
      <c r="L2" s="15" t="s">
        <v>193</v>
      </c>
    </row>
    <row r="3" spans="1:29" ht="14.4" customHeight="1">
      <c r="A3" s="64" t="s">
        <v>0</v>
      </c>
      <c r="B3" s="67" t="s">
        <v>1</v>
      </c>
      <c r="C3" s="70" t="s">
        <v>185</v>
      </c>
      <c r="D3" s="73" t="s">
        <v>188</v>
      </c>
      <c r="E3" s="53" t="s">
        <v>186</v>
      </c>
      <c r="F3" s="54"/>
      <c r="G3" s="54"/>
      <c r="H3" s="53" t="s">
        <v>171</v>
      </c>
      <c r="I3" s="54"/>
      <c r="J3" s="54"/>
      <c r="K3" s="57" t="s">
        <v>187</v>
      </c>
      <c r="L3" s="58"/>
    </row>
    <row r="4" spans="1:29" ht="26.4" customHeight="1">
      <c r="A4" s="65"/>
      <c r="B4" s="68"/>
      <c r="C4" s="71"/>
      <c r="D4" s="74"/>
      <c r="E4" s="55"/>
      <c r="F4" s="56"/>
      <c r="G4" s="56"/>
      <c r="H4" s="55"/>
      <c r="I4" s="56"/>
      <c r="J4" s="56"/>
      <c r="K4" s="59"/>
      <c r="L4" s="60"/>
    </row>
    <row r="5" spans="1:29" ht="64.5" customHeight="1" thickBot="1">
      <c r="A5" s="66"/>
      <c r="B5" s="69"/>
      <c r="C5" s="72"/>
      <c r="D5" s="75"/>
      <c r="E5" s="43" t="s">
        <v>191</v>
      </c>
      <c r="F5" s="43" t="s">
        <v>194</v>
      </c>
      <c r="G5" s="43" t="s">
        <v>173</v>
      </c>
      <c r="H5" s="43" t="s">
        <v>191</v>
      </c>
      <c r="I5" s="43" t="s">
        <v>194</v>
      </c>
      <c r="J5" s="43" t="s">
        <v>173</v>
      </c>
      <c r="K5" s="43" t="s">
        <v>194</v>
      </c>
      <c r="L5" s="44" t="s">
        <v>175</v>
      </c>
    </row>
    <row r="6" spans="1:29" ht="12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29" ht="24.6" customHeight="1">
      <c r="A7" s="16" t="s">
        <v>2</v>
      </c>
      <c r="B7" s="7" t="s">
        <v>78</v>
      </c>
      <c r="C7" s="10">
        <f>SUM(C8:C14)</f>
        <v>270887.76</v>
      </c>
      <c r="D7" s="10">
        <f>SUM(D8:D14)</f>
        <v>276159</v>
      </c>
      <c r="E7" s="10">
        <f>SUM(E8:E14)</f>
        <v>197006</v>
      </c>
      <c r="F7" s="10">
        <f>SUM(F8:F14)</f>
        <v>268503.59999999998</v>
      </c>
      <c r="G7" s="41">
        <f>F7/E7*100</f>
        <v>136.2920926266205</v>
      </c>
      <c r="H7" s="10">
        <f>SUM(H8:H14)</f>
        <v>197127</v>
      </c>
      <c r="I7" s="10">
        <f>SUM(I8:I14)</f>
        <v>266634.59999999998</v>
      </c>
      <c r="J7" s="41">
        <f t="shared" ref="J7:J14" si="0">I7/H7*100</f>
        <v>135.26031441659435</v>
      </c>
      <c r="K7" s="10">
        <f>SUM(K8:K14)</f>
        <v>266307.59999999998</v>
      </c>
      <c r="L7" s="42">
        <f t="shared" ref="L7:L70" si="1">K7/F7*100</f>
        <v>99.182133870830782</v>
      </c>
    </row>
    <row r="8" spans="1:29" ht="39.6">
      <c r="A8" s="17" t="s">
        <v>3</v>
      </c>
      <c r="B8" s="6" t="s">
        <v>79</v>
      </c>
      <c r="C8" s="11">
        <v>1852.32</v>
      </c>
      <c r="D8" s="28">
        <v>2005</v>
      </c>
      <c r="E8" s="28">
        <v>1748</v>
      </c>
      <c r="F8" s="28">
        <v>2713</v>
      </c>
      <c r="G8" s="28">
        <f t="shared" ref="G8:G14" si="2">F8/E8*100</f>
        <v>155.20594965675056</v>
      </c>
      <c r="H8" s="28">
        <v>1748</v>
      </c>
      <c r="I8" s="28">
        <v>2713</v>
      </c>
      <c r="J8" s="28">
        <f t="shared" si="0"/>
        <v>155.20594965675056</v>
      </c>
      <c r="K8" s="28">
        <v>2713</v>
      </c>
      <c r="L8" s="29">
        <f t="shared" si="1"/>
        <v>100</v>
      </c>
      <c r="P8" s="37"/>
      <c r="Q8" s="37"/>
      <c r="R8" s="37"/>
      <c r="AA8" s="38"/>
      <c r="AB8" s="38"/>
      <c r="AC8" s="38"/>
    </row>
    <row r="9" spans="1:29" ht="66">
      <c r="A9" s="17" t="s">
        <v>4</v>
      </c>
      <c r="B9" s="6" t="s">
        <v>80</v>
      </c>
      <c r="C9" s="11">
        <v>4363.08</v>
      </c>
      <c r="D9" s="28">
        <v>2004</v>
      </c>
      <c r="E9" s="28">
        <v>4212</v>
      </c>
      <c r="F9" s="28">
        <v>2606</v>
      </c>
      <c r="G9" s="28">
        <f t="shared" si="2"/>
        <v>61.870845204178536</v>
      </c>
      <c r="H9" s="28">
        <v>4212</v>
      </c>
      <c r="I9" s="28">
        <v>2606</v>
      </c>
      <c r="J9" s="28">
        <f t="shared" si="0"/>
        <v>61.870845204178536</v>
      </c>
      <c r="K9" s="28">
        <v>2606</v>
      </c>
      <c r="L9" s="29">
        <f t="shared" si="1"/>
        <v>100</v>
      </c>
      <c r="P9" s="37"/>
      <c r="Q9" s="37"/>
      <c r="R9" s="37"/>
    </row>
    <row r="10" spans="1:29" ht="66">
      <c r="A10" s="17" t="s">
        <v>5</v>
      </c>
      <c r="B10" s="6" t="s">
        <v>81</v>
      </c>
      <c r="C10" s="11">
        <v>105959.63</v>
      </c>
      <c r="D10" s="28">
        <v>96350</v>
      </c>
      <c r="E10" s="28">
        <v>89376</v>
      </c>
      <c r="F10" s="28">
        <v>96520.3</v>
      </c>
      <c r="G10" s="28">
        <f t="shared" si="2"/>
        <v>107.99353293949159</v>
      </c>
      <c r="H10" s="28">
        <v>89414</v>
      </c>
      <c r="I10" s="28">
        <v>96520.3</v>
      </c>
      <c r="J10" s="28">
        <f t="shared" si="0"/>
        <v>107.9476368353949</v>
      </c>
      <c r="K10" s="28">
        <v>96520.3</v>
      </c>
      <c r="L10" s="29">
        <f t="shared" si="1"/>
        <v>100</v>
      </c>
      <c r="P10" s="37"/>
      <c r="Q10" s="37"/>
      <c r="R10" s="37"/>
    </row>
    <row r="11" spans="1:29" ht="52.8">
      <c r="A11" s="17" t="s">
        <v>7</v>
      </c>
      <c r="B11" s="6" t="s">
        <v>83</v>
      </c>
      <c r="C11" s="11">
        <v>13122.03</v>
      </c>
      <c r="D11" s="28">
        <v>18350</v>
      </c>
      <c r="E11" s="28">
        <v>13064</v>
      </c>
      <c r="F11" s="28">
        <v>19155.2</v>
      </c>
      <c r="G11" s="28">
        <f t="shared" si="2"/>
        <v>146.62584200857319</v>
      </c>
      <c r="H11" s="28">
        <v>13064</v>
      </c>
      <c r="I11" s="28">
        <v>19155.2</v>
      </c>
      <c r="J11" s="28">
        <f t="shared" si="0"/>
        <v>146.62584200857319</v>
      </c>
      <c r="K11" s="28">
        <v>19155.2</v>
      </c>
      <c r="L11" s="29">
        <f t="shared" si="1"/>
        <v>100</v>
      </c>
      <c r="P11" s="37"/>
      <c r="Q11" s="37"/>
      <c r="R11" s="37"/>
    </row>
    <row r="12" spans="1:29" ht="26.4">
      <c r="A12" s="17" t="s">
        <v>8</v>
      </c>
      <c r="B12" s="6" t="s">
        <v>84</v>
      </c>
      <c r="C12" s="11"/>
      <c r="D12" s="28">
        <v>750</v>
      </c>
      <c r="E12" s="40"/>
      <c r="F12" s="28"/>
      <c r="G12" s="28"/>
      <c r="H12" s="40"/>
      <c r="I12" s="28"/>
      <c r="J12" s="28"/>
      <c r="K12" s="40"/>
      <c r="L12" s="29"/>
      <c r="P12" s="37"/>
      <c r="Q12" s="37"/>
      <c r="R12" s="37"/>
    </row>
    <row r="13" spans="1:29">
      <c r="A13" s="17" t="s">
        <v>10</v>
      </c>
      <c r="B13" s="6" t="s">
        <v>86</v>
      </c>
      <c r="C13" s="11"/>
      <c r="D13" s="28">
        <v>1000</v>
      </c>
      <c r="E13" s="28">
        <v>1000</v>
      </c>
      <c r="F13" s="28">
        <v>1000</v>
      </c>
      <c r="G13" s="28">
        <f t="shared" si="2"/>
        <v>100</v>
      </c>
      <c r="H13" s="28">
        <v>1000</v>
      </c>
      <c r="I13" s="28">
        <v>1000</v>
      </c>
      <c r="J13" s="28">
        <f t="shared" si="0"/>
        <v>100</v>
      </c>
      <c r="K13" s="28">
        <v>1000</v>
      </c>
      <c r="L13" s="29">
        <f t="shared" si="1"/>
        <v>100</v>
      </c>
      <c r="P13" s="37"/>
      <c r="Q13" s="37"/>
      <c r="R13" s="37"/>
    </row>
    <row r="14" spans="1:29">
      <c r="A14" s="17" t="s">
        <v>12</v>
      </c>
      <c r="B14" s="6" t="s">
        <v>88</v>
      </c>
      <c r="C14" s="11">
        <v>145590.70000000001</v>
      </c>
      <c r="D14" s="28">
        <v>155700</v>
      </c>
      <c r="E14" s="28">
        <v>87606</v>
      </c>
      <c r="F14" s="28">
        <v>146509.1</v>
      </c>
      <c r="G14" s="28">
        <f t="shared" si="2"/>
        <v>167.23637650389242</v>
      </c>
      <c r="H14" s="28">
        <v>87689</v>
      </c>
      <c r="I14" s="28">
        <v>144640.1</v>
      </c>
      <c r="J14" s="28">
        <f t="shared" si="0"/>
        <v>164.94668658554664</v>
      </c>
      <c r="K14" s="28">
        <v>144313.1</v>
      </c>
      <c r="L14" s="29">
        <f t="shared" si="1"/>
        <v>98.501116995463079</v>
      </c>
      <c r="P14" s="37"/>
      <c r="Q14" s="37"/>
      <c r="R14" s="37"/>
    </row>
    <row r="15" spans="1:29" ht="6.6" customHeight="1">
      <c r="A15" s="77"/>
      <c r="B15" s="78"/>
      <c r="C15" s="78"/>
      <c r="D15" s="78"/>
      <c r="E15" s="78"/>
      <c r="F15" s="78"/>
      <c r="G15" s="78"/>
      <c r="H15" s="39"/>
      <c r="I15" s="18"/>
      <c r="J15" s="18"/>
      <c r="K15" s="18"/>
      <c r="L15" s="19"/>
    </row>
    <row r="16" spans="1:29">
      <c r="A16" s="16" t="s">
        <v>13</v>
      </c>
      <c r="B16" s="7" t="s">
        <v>89</v>
      </c>
      <c r="C16" s="10">
        <f>SUM(C17:C18)</f>
        <v>3322.3999999999996</v>
      </c>
      <c r="D16" s="10">
        <f t="shared" ref="D16:E16" si="3">SUM(D17:D18)</f>
        <v>3137.3</v>
      </c>
      <c r="E16" s="10">
        <f t="shared" si="3"/>
        <v>3550</v>
      </c>
      <c r="F16" s="10">
        <f>SUM(F17:F18)</f>
        <v>3149</v>
      </c>
      <c r="G16" s="41">
        <f t="shared" ref="G16:G55" si="4">F16/E16*100</f>
        <v>88.704225352112672</v>
      </c>
      <c r="H16" s="10">
        <f t="shared" ref="H16" si="5">SUM(H17:H18)</f>
        <v>3665</v>
      </c>
      <c r="I16" s="10">
        <f>SUM(I17:I18)</f>
        <v>3149</v>
      </c>
      <c r="J16" s="41">
        <f t="shared" ref="J16:J18" si="6">I16/H16*100</f>
        <v>85.920873124147334</v>
      </c>
      <c r="K16" s="10">
        <f>SUM(K17:K18)</f>
        <v>3149</v>
      </c>
      <c r="L16" s="42">
        <f t="shared" si="1"/>
        <v>100</v>
      </c>
    </row>
    <row r="17" spans="1:18" ht="26.4">
      <c r="A17" s="17" t="s">
        <v>14</v>
      </c>
      <c r="B17" s="6" t="s">
        <v>90</v>
      </c>
      <c r="C17" s="11">
        <v>3093.91</v>
      </c>
      <c r="D17" s="11">
        <v>3078</v>
      </c>
      <c r="E17" s="28">
        <v>3199</v>
      </c>
      <c r="F17" s="28">
        <v>3087</v>
      </c>
      <c r="G17" s="28">
        <f t="shared" si="4"/>
        <v>96.498905908096276</v>
      </c>
      <c r="H17" s="28">
        <v>3314</v>
      </c>
      <c r="I17" s="28">
        <v>3087</v>
      </c>
      <c r="J17" s="28">
        <f t="shared" si="6"/>
        <v>93.15027157513579</v>
      </c>
      <c r="K17" s="28">
        <v>3087</v>
      </c>
      <c r="L17" s="29">
        <f t="shared" si="1"/>
        <v>100</v>
      </c>
      <c r="P17" s="37"/>
      <c r="Q17" s="37"/>
      <c r="R17" s="37"/>
    </row>
    <row r="18" spans="1:18">
      <c r="A18" s="17" t="s">
        <v>15</v>
      </c>
      <c r="B18" s="6" t="s">
        <v>91</v>
      </c>
      <c r="C18" s="11">
        <v>228.49</v>
      </c>
      <c r="D18" s="11">
        <v>59.3</v>
      </c>
      <c r="E18" s="28">
        <v>351</v>
      </c>
      <c r="F18" s="28">
        <v>62</v>
      </c>
      <c r="G18" s="28">
        <f t="shared" si="4"/>
        <v>17.663817663817664</v>
      </c>
      <c r="H18" s="28">
        <v>351</v>
      </c>
      <c r="I18" s="28">
        <v>62</v>
      </c>
      <c r="J18" s="28">
        <f t="shared" si="6"/>
        <v>17.663817663817664</v>
      </c>
      <c r="K18" s="28">
        <v>62</v>
      </c>
      <c r="L18" s="29">
        <f t="shared" si="1"/>
        <v>100</v>
      </c>
      <c r="P18" s="37"/>
      <c r="Q18" s="37"/>
      <c r="R18" s="37"/>
    </row>
    <row r="19" spans="1:18" ht="5.4" customHeight="1">
      <c r="A19" s="77"/>
      <c r="B19" s="78"/>
      <c r="C19" s="78"/>
      <c r="D19" s="78"/>
      <c r="E19" s="78"/>
      <c r="F19" s="78"/>
      <c r="G19" s="78"/>
      <c r="H19" s="39"/>
      <c r="I19" s="18"/>
      <c r="J19" s="18"/>
      <c r="K19" s="18"/>
      <c r="L19" s="29"/>
    </row>
    <row r="20" spans="1:18" ht="39.6">
      <c r="A20" s="16" t="s">
        <v>16</v>
      </c>
      <c r="B20" s="7" t="s">
        <v>92</v>
      </c>
      <c r="C20" s="10">
        <f>SUM(C21:C23)</f>
        <v>26175.15</v>
      </c>
      <c r="D20" s="10">
        <f t="shared" ref="D20:F20" si="7">SUM(D21:D23)</f>
        <v>14592.6</v>
      </c>
      <c r="E20" s="10">
        <f t="shared" si="7"/>
        <v>15799</v>
      </c>
      <c r="F20" s="10">
        <f t="shared" si="7"/>
        <v>20152</v>
      </c>
      <c r="G20" s="41">
        <f t="shared" si="4"/>
        <v>127.5523767327046</v>
      </c>
      <c r="H20" s="10">
        <f t="shared" ref="H20" si="8">SUM(H21:H23)</f>
        <v>15799</v>
      </c>
      <c r="I20" s="10">
        <f t="shared" ref="I20" si="9">SUM(I21:I23)</f>
        <v>20152</v>
      </c>
      <c r="J20" s="41">
        <f t="shared" ref="J20:J23" si="10">I20/H20*100</f>
        <v>127.5523767327046</v>
      </c>
      <c r="K20" s="10">
        <f t="shared" ref="K20" si="11">SUM(K21:K23)</f>
        <v>20152</v>
      </c>
      <c r="L20" s="42">
        <f t="shared" si="1"/>
        <v>100</v>
      </c>
    </row>
    <row r="21" spans="1:18" ht="52.8">
      <c r="A21" s="17" t="s">
        <v>157</v>
      </c>
      <c r="B21" s="6" t="s">
        <v>93</v>
      </c>
      <c r="C21" s="11">
        <v>8664.42</v>
      </c>
      <c r="D21" s="28">
        <v>7970</v>
      </c>
      <c r="E21" s="28">
        <v>8043</v>
      </c>
      <c r="F21" s="28">
        <v>8595.5</v>
      </c>
      <c r="G21" s="28">
        <f t="shared" si="4"/>
        <v>106.86932736541092</v>
      </c>
      <c r="H21" s="28">
        <v>8043</v>
      </c>
      <c r="I21" s="28">
        <v>8595.5</v>
      </c>
      <c r="J21" s="28">
        <f t="shared" si="10"/>
        <v>106.86932736541092</v>
      </c>
      <c r="K21" s="28">
        <v>8595.5</v>
      </c>
      <c r="L21" s="29">
        <f t="shared" si="1"/>
        <v>100</v>
      </c>
      <c r="P21" s="37"/>
      <c r="Q21" s="37"/>
      <c r="R21" s="37"/>
    </row>
    <row r="22" spans="1:18">
      <c r="A22" s="17" t="s">
        <v>17</v>
      </c>
      <c r="B22" s="6" t="s">
        <v>94</v>
      </c>
      <c r="C22" s="11">
        <v>3461.77</v>
      </c>
      <c r="D22" s="28">
        <v>2493.6</v>
      </c>
      <c r="E22" s="28">
        <v>4414.5</v>
      </c>
      <c r="F22" s="28">
        <v>6920</v>
      </c>
      <c r="G22" s="28">
        <f t="shared" si="4"/>
        <v>156.75614452372861</v>
      </c>
      <c r="H22" s="28">
        <v>4414.5</v>
      </c>
      <c r="I22" s="28">
        <v>6920</v>
      </c>
      <c r="J22" s="28">
        <f t="shared" si="10"/>
        <v>156.75614452372861</v>
      </c>
      <c r="K22" s="28">
        <v>6920</v>
      </c>
      <c r="L22" s="29">
        <f t="shared" si="1"/>
        <v>100</v>
      </c>
      <c r="P22" s="37"/>
      <c r="Q22" s="37"/>
      <c r="R22" s="37"/>
    </row>
    <row r="23" spans="1:18" ht="39.6">
      <c r="A23" s="17" t="s">
        <v>18</v>
      </c>
      <c r="B23" s="6" t="s">
        <v>95</v>
      </c>
      <c r="C23" s="11">
        <v>14048.96</v>
      </c>
      <c r="D23" s="28">
        <v>4129</v>
      </c>
      <c r="E23" s="28">
        <v>3341.5</v>
      </c>
      <c r="F23" s="28">
        <v>4636.5</v>
      </c>
      <c r="G23" s="28">
        <f t="shared" si="4"/>
        <v>138.75505012718838</v>
      </c>
      <c r="H23" s="28">
        <v>3341.5</v>
      </c>
      <c r="I23" s="28">
        <v>4636.5</v>
      </c>
      <c r="J23" s="28">
        <f t="shared" si="10"/>
        <v>138.75505012718838</v>
      </c>
      <c r="K23" s="28">
        <v>4636.5</v>
      </c>
      <c r="L23" s="29">
        <f t="shared" si="1"/>
        <v>100</v>
      </c>
      <c r="P23" s="37"/>
      <c r="Q23" s="37"/>
      <c r="R23" s="37"/>
    </row>
    <row r="24" spans="1:18" ht="8.4" customHeight="1">
      <c r="A24" s="77"/>
      <c r="B24" s="78"/>
      <c r="C24" s="78"/>
      <c r="D24" s="78"/>
      <c r="E24" s="78"/>
      <c r="F24" s="78"/>
      <c r="G24" s="78"/>
      <c r="H24" s="39"/>
      <c r="I24" s="18"/>
      <c r="J24" s="18"/>
      <c r="K24" s="18"/>
      <c r="L24" s="29"/>
    </row>
    <row r="25" spans="1:18" ht="22.8" customHeight="1">
      <c r="A25" s="16" t="s">
        <v>19</v>
      </c>
      <c r="B25" s="7" t="s">
        <v>96</v>
      </c>
      <c r="C25" s="10">
        <f>SUM(C26:C31)</f>
        <v>363806.26000000007</v>
      </c>
      <c r="D25" s="10">
        <f>SUM(D26:D31)</f>
        <v>359283</v>
      </c>
      <c r="E25" s="10">
        <f>SUM(E26:E31)</f>
        <v>145039</v>
      </c>
      <c r="F25" s="10">
        <f>SUM(F26:F31)</f>
        <v>201486.68</v>
      </c>
      <c r="G25" s="41">
        <f t="shared" si="4"/>
        <v>138.91896662277043</v>
      </c>
      <c r="H25" s="10">
        <f>SUM(H26:H31)</f>
        <v>146552</v>
      </c>
      <c r="I25" s="10">
        <f>SUM(I26:I31)</f>
        <v>221051.26</v>
      </c>
      <c r="J25" s="41">
        <f t="shared" ref="J25:J31" si="12">I25/H25*100</f>
        <v>150.83469348763577</v>
      </c>
      <c r="K25" s="10">
        <f>SUM(K26:K31)</f>
        <v>262260.71999999997</v>
      </c>
      <c r="L25" s="42">
        <f t="shared" si="1"/>
        <v>130.16280778461385</v>
      </c>
    </row>
    <row r="26" spans="1:18">
      <c r="A26" s="17" t="s">
        <v>23</v>
      </c>
      <c r="B26" s="6" t="s">
        <v>100</v>
      </c>
      <c r="C26" s="11">
        <v>364.06</v>
      </c>
      <c r="D26" s="40">
        <v>3110</v>
      </c>
      <c r="E26" s="28">
        <v>844</v>
      </c>
      <c r="F26" s="28">
        <v>2564</v>
      </c>
      <c r="G26" s="28">
        <f t="shared" si="4"/>
        <v>303.79146919431281</v>
      </c>
      <c r="H26" s="28">
        <v>844</v>
      </c>
      <c r="I26" s="28">
        <v>1564</v>
      </c>
      <c r="J26" s="28">
        <f t="shared" si="12"/>
        <v>185.30805687203789</v>
      </c>
      <c r="K26" s="28">
        <v>1564</v>
      </c>
      <c r="L26" s="29">
        <f t="shared" si="1"/>
        <v>60.998439937597503</v>
      </c>
      <c r="P26" s="37"/>
      <c r="Q26" s="37"/>
      <c r="R26" s="37"/>
    </row>
    <row r="27" spans="1:18" hidden="1">
      <c r="A27" s="17" t="s">
        <v>25</v>
      </c>
      <c r="B27" s="6" t="s">
        <v>102</v>
      </c>
      <c r="C27" s="11"/>
      <c r="D27" s="28"/>
      <c r="E27" s="28"/>
      <c r="F27" s="28"/>
      <c r="G27" s="28" t="e">
        <f t="shared" si="4"/>
        <v>#DIV/0!</v>
      </c>
      <c r="H27" s="28">
        <v>0</v>
      </c>
      <c r="I27" s="28"/>
      <c r="J27" s="28" t="e">
        <f t="shared" si="12"/>
        <v>#DIV/0!</v>
      </c>
      <c r="K27" s="28"/>
      <c r="L27" s="29" t="e">
        <f t="shared" si="1"/>
        <v>#DIV/0!</v>
      </c>
      <c r="P27" s="37"/>
      <c r="Q27" s="37"/>
      <c r="R27" s="37"/>
    </row>
    <row r="28" spans="1:18">
      <c r="A28" s="17" t="s">
        <v>26</v>
      </c>
      <c r="B28" s="6" t="s">
        <v>103</v>
      </c>
      <c r="C28" s="11">
        <v>51395.78</v>
      </c>
      <c r="D28" s="28">
        <v>41689</v>
      </c>
      <c r="E28" s="28">
        <v>44728</v>
      </c>
      <c r="F28" s="28">
        <v>42711.68</v>
      </c>
      <c r="G28" s="28">
        <f t="shared" si="4"/>
        <v>95.49204077982472</v>
      </c>
      <c r="H28" s="28">
        <v>42968</v>
      </c>
      <c r="I28" s="28">
        <v>66743.259999999995</v>
      </c>
      <c r="J28" s="28">
        <f t="shared" si="12"/>
        <v>155.33247998510518</v>
      </c>
      <c r="K28" s="28">
        <v>69113.72</v>
      </c>
      <c r="L28" s="29">
        <f t="shared" si="1"/>
        <v>161.81456688193956</v>
      </c>
      <c r="P28" s="37"/>
      <c r="Q28" s="37"/>
      <c r="R28" s="37"/>
    </row>
    <row r="29" spans="1:18">
      <c r="A29" s="17" t="s">
        <v>27</v>
      </c>
      <c r="B29" s="6" t="s">
        <v>104</v>
      </c>
      <c r="C29" s="11">
        <v>299030.95</v>
      </c>
      <c r="D29" s="28">
        <v>280927</v>
      </c>
      <c r="E29" s="28">
        <v>92340</v>
      </c>
      <c r="F29" s="28">
        <v>144492</v>
      </c>
      <c r="G29" s="28">
        <f t="shared" si="4"/>
        <v>156.47823261858349</v>
      </c>
      <c r="H29" s="28">
        <v>95970</v>
      </c>
      <c r="I29" s="28">
        <v>139033</v>
      </c>
      <c r="J29" s="28">
        <f t="shared" si="12"/>
        <v>144.87131395227675</v>
      </c>
      <c r="K29" s="28">
        <v>151999</v>
      </c>
      <c r="L29" s="29">
        <f t="shared" si="1"/>
        <v>105.19544334634443</v>
      </c>
      <c r="P29" s="37"/>
      <c r="Q29" s="37"/>
      <c r="R29" s="37"/>
    </row>
    <row r="30" spans="1:18">
      <c r="A30" s="17" t="s">
        <v>28</v>
      </c>
      <c r="B30" s="6" t="s">
        <v>105</v>
      </c>
      <c r="C30" s="11">
        <v>2395.64</v>
      </c>
      <c r="D30" s="28">
        <v>27457</v>
      </c>
      <c r="E30" s="28">
        <v>2162</v>
      </c>
      <c r="F30" s="28">
        <v>6041</v>
      </c>
      <c r="G30" s="28">
        <f t="shared" si="4"/>
        <v>279.41720629047182</v>
      </c>
      <c r="H30" s="28">
        <v>1670</v>
      </c>
      <c r="I30" s="28">
        <v>7953</v>
      </c>
      <c r="J30" s="28">
        <f t="shared" si="12"/>
        <v>476.22754491017963</v>
      </c>
      <c r="K30" s="28">
        <v>33826</v>
      </c>
      <c r="L30" s="29">
        <f t="shared" si="1"/>
        <v>559.94040721734814</v>
      </c>
      <c r="P30" s="37"/>
      <c r="Q30" s="37"/>
      <c r="R30" s="37"/>
    </row>
    <row r="31" spans="1:18" ht="26.4">
      <c r="A31" s="17" t="s">
        <v>29</v>
      </c>
      <c r="B31" s="6" t="s">
        <v>106</v>
      </c>
      <c r="C31" s="11">
        <v>10619.83</v>
      </c>
      <c r="D31" s="40">
        <v>6100</v>
      </c>
      <c r="E31" s="28">
        <v>4965</v>
      </c>
      <c r="F31" s="28">
        <v>5678</v>
      </c>
      <c r="G31" s="28">
        <f t="shared" si="4"/>
        <v>114.36052366565961</v>
      </c>
      <c r="H31" s="28">
        <v>5100</v>
      </c>
      <c r="I31" s="28">
        <v>5758</v>
      </c>
      <c r="J31" s="28">
        <f t="shared" si="12"/>
        <v>112.90196078431372</v>
      </c>
      <c r="K31" s="28">
        <v>5758</v>
      </c>
      <c r="L31" s="29">
        <f t="shared" si="1"/>
        <v>101.40894681225782</v>
      </c>
      <c r="P31" s="37"/>
      <c r="Q31" s="37"/>
      <c r="R31" s="37"/>
    </row>
    <row r="32" spans="1:18" ht="10.199999999999999" customHeight="1">
      <c r="A32" s="81"/>
      <c r="B32" s="82"/>
      <c r="C32" s="82"/>
      <c r="D32" s="82"/>
      <c r="E32" s="82"/>
      <c r="F32" s="82"/>
      <c r="G32" s="82"/>
      <c r="H32" s="39"/>
      <c r="I32" s="18"/>
      <c r="J32" s="18"/>
      <c r="K32" s="18"/>
      <c r="L32" s="29"/>
    </row>
    <row r="33" spans="1:18" ht="24.6" customHeight="1">
      <c r="A33" s="16" t="s">
        <v>30</v>
      </c>
      <c r="B33" s="7" t="s">
        <v>107</v>
      </c>
      <c r="C33" s="10">
        <f>SUM(C34:C37)</f>
        <v>463492.52999999997</v>
      </c>
      <c r="D33" s="10">
        <f t="shared" ref="D33:F33" si="13">SUM(D34:D37)</f>
        <v>360352</v>
      </c>
      <c r="E33" s="10">
        <f t="shared" si="13"/>
        <v>280848.89</v>
      </c>
      <c r="F33" s="10">
        <f t="shared" si="13"/>
        <v>342659.56</v>
      </c>
      <c r="G33" s="41">
        <f t="shared" si="4"/>
        <v>122.00851497045262</v>
      </c>
      <c r="H33" s="10">
        <f t="shared" ref="H33" si="14">SUM(H34:H37)</f>
        <v>145922</v>
      </c>
      <c r="I33" s="10">
        <f t="shared" ref="I33" si="15">SUM(I34:I37)</f>
        <v>475784.4</v>
      </c>
      <c r="J33" s="41">
        <f t="shared" ref="J33:J37" si="16">I33/H33*100</f>
        <v>326.053919217116</v>
      </c>
      <c r="K33" s="10">
        <f t="shared" ref="K33" si="17">SUM(K34:K37)</f>
        <v>422815.12</v>
      </c>
      <c r="L33" s="42">
        <f t="shared" si="1"/>
        <v>123.39218552664926</v>
      </c>
    </row>
    <row r="34" spans="1:18">
      <c r="A34" s="17" t="s">
        <v>31</v>
      </c>
      <c r="B34" s="6" t="s">
        <v>108</v>
      </c>
      <c r="C34" s="11">
        <v>143361.96</v>
      </c>
      <c r="D34" s="28">
        <v>15210</v>
      </c>
      <c r="E34" s="28">
        <v>21491.89</v>
      </c>
      <c r="F34" s="28">
        <v>40919.96</v>
      </c>
      <c r="G34" s="28">
        <f t="shared" si="4"/>
        <v>190.39721494945303</v>
      </c>
      <c r="H34" s="28">
        <v>17570</v>
      </c>
      <c r="I34" s="28">
        <v>24286</v>
      </c>
      <c r="J34" s="28">
        <f t="shared" si="16"/>
        <v>138.22424587364824</v>
      </c>
      <c r="K34" s="28">
        <v>79856.83</v>
      </c>
      <c r="L34" s="29">
        <f t="shared" si="1"/>
        <v>195.15373426562491</v>
      </c>
      <c r="P34" s="37"/>
      <c r="Q34" s="37"/>
      <c r="R34" s="37"/>
    </row>
    <row r="35" spans="1:18">
      <c r="A35" s="17" t="s">
        <v>32</v>
      </c>
      <c r="B35" s="6" t="s">
        <v>109</v>
      </c>
      <c r="C35" s="11">
        <v>73794.47</v>
      </c>
      <c r="D35" s="28">
        <v>74230</v>
      </c>
      <c r="E35" s="28">
        <v>6005</v>
      </c>
      <c r="F35" s="28">
        <v>52484.6</v>
      </c>
      <c r="G35" s="28">
        <f t="shared" si="4"/>
        <v>874.01498751040799</v>
      </c>
      <c r="H35" s="28">
        <v>6155</v>
      </c>
      <c r="I35" s="28">
        <v>126214.5</v>
      </c>
      <c r="J35" s="28">
        <f t="shared" si="16"/>
        <v>2050.6011372867588</v>
      </c>
      <c r="K35" s="28">
        <v>115878.29</v>
      </c>
      <c r="L35" s="29">
        <f t="shared" si="1"/>
        <v>220.78531607366733</v>
      </c>
      <c r="P35" s="37"/>
      <c r="Q35" s="37"/>
      <c r="R35" s="37"/>
    </row>
    <row r="36" spans="1:18">
      <c r="A36" s="20" t="s">
        <v>33</v>
      </c>
      <c r="B36" s="6" t="s">
        <v>110</v>
      </c>
      <c r="C36" s="11">
        <v>245831</v>
      </c>
      <c r="D36" s="28">
        <v>265932</v>
      </c>
      <c r="E36" s="28">
        <v>252810</v>
      </c>
      <c r="F36" s="28">
        <v>247432</v>
      </c>
      <c r="G36" s="28">
        <f t="shared" si="4"/>
        <v>97.8727107313793</v>
      </c>
      <c r="H36" s="28">
        <v>121655</v>
      </c>
      <c r="I36" s="28">
        <v>323403.90000000002</v>
      </c>
      <c r="J36" s="28">
        <f t="shared" si="16"/>
        <v>265.83691586864495</v>
      </c>
      <c r="K36" s="28">
        <v>225200</v>
      </c>
      <c r="L36" s="29">
        <f t="shared" si="1"/>
        <v>91.014905105241041</v>
      </c>
      <c r="P36" s="37"/>
      <c r="Q36" s="37"/>
      <c r="R36" s="37"/>
    </row>
    <row r="37" spans="1:18" ht="26.4">
      <c r="A37" s="17" t="s">
        <v>35</v>
      </c>
      <c r="B37" s="6" t="s">
        <v>112</v>
      </c>
      <c r="C37" s="11">
        <v>505.1</v>
      </c>
      <c r="D37" s="28">
        <v>4980</v>
      </c>
      <c r="E37" s="28">
        <v>542</v>
      </c>
      <c r="F37" s="28">
        <v>1823</v>
      </c>
      <c r="G37" s="28">
        <f t="shared" si="4"/>
        <v>336.34686346863469</v>
      </c>
      <c r="H37" s="28">
        <v>542</v>
      </c>
      <c r="I37" s="28">
        <v>1880</v>
      </c>
      <c r="J37" s="28">
        <f t="shared" si="16"/>
        <v>346.86346863468634</v>
      </c>
      <c r="K37" s="28">
        <v>1880</v>
      </c>
      <c r="L37" s="29">
        <f t="shared" si="1"/>
        <v>103.12671420735052</v>
      </c>
      <c r="P37" s="37"/>
      <c r="Q37" s="37"/>
      <c r="R37" s="37"/>
    </row>
    <row r="38" spans="1:18" ht="9" customHeight="1">
      <c r="A38" s="77"/>
      <c r="B38" s="78"/>
      <c r="C38" s="78"/>
      <c r="D38" s="78"/>
      <c r="E38" s="78"/>
      <c r="F38" s="78"/>
      <c r="G38" s="78"/>
      <c r="H38" s="39"/>
      <c r="I38" s="18"/>
      <c r="J38" s="18"/>
      <c r="K38" s="18"/>
      <c r="L38" s="29"/>
    </row>
    <row r="39" spans="1:18" ht="20.399999999999999" customHeight="1">
      <c r="A39" s="16" t="s">
        <v>36</v>
      </c>
      <c r="B39" s="7" t="s">
        <v>113</v>
      </c>
      <c r="C39" s="10">
        <f>SUM(C40:C42)</f>
        <v>27206.14</v>
      </c>
      <c r="D39" s="10">
        <f>SUM(D40:D42)</f>
        <v>3508</v>
      </c>
      <c r="E39" s="10">
        <f>SUM(E40:E42)</f>
        <v>8328.2000000000007</v>
      </c>
      <c r="F39" s="10">
        <f>SUM(F40:F42)</f>
        <v>3000</v>
      </c>
      <c r="G39" s="41">
        <f t="shared" si="4"/>
        <v>36.022189668835999</v>
      </c>
      <c r="H39" s="10">
        <f>SUM(H40:H42)</f>
        <v>51784.42</v>
      </c>
      <c r="I39" s="10">
        <f>SUM(I40:I42)</f>
        <v>3050</v>
      </c>
      <c r="J39" s="41">
        <f t="shared" ref="J39:J42" si="18">I39/H39*100</f>
        <v>5.8898023768538881</v>
      </c>
      <c r="K39" s="10">
        <f>SUM(K40:K42)</f>
        <v>3100</v>
      </c>
      <c r="L39" s="42">
        <f t="shared" si="1"/>
        <v>103.33333333333334</v>
      </c>
    </row>
    <row r="40" spans="1:18" ht="26.4">
      <c r="A40" s="17" t="s">
        <v>177</v>
      </c>
      <c r="B40" s="6" t="s">
        <v>176</v>
      </c>
      <c r="C40" s="11">
        <v>22559.07</v>
      </c>
      <c r="D40" s="28"/>
      <c r="E40" s="11"/>
      <c r="F40" s="28"/>
      <c r="G40" s="28"/>
      <c r="H40" s="11"/>
      <c r="I40" s="28"/>
      <c r="J40" s="28"/>
      <c r="K40" s="28"/>
      <c r="L40" s="29"/>
      <c r="P40" s="37"/>
      <c r="Q40" s="37"/>
      <c r="R40" s="37"/>
    </row>
    <row r="41" spans="1:18" ht="26.4">
      <c r="A41" s="17" t="s">
        <v>37</v>
      </c>
      <c r="B41" s="6" t="s">
        <v>114</v>
      </c>
      <c r="C41" s="11">
        <v>3150.02</v>
      </c>
      <c r="D41" s="28">
        <v>3508</v>
      </c>
      <c r="E41" s="28">
        <v>1410</v>
      </c>
      <c r="F41" s="28">
        <v>3000</v>
      </c>
      <c r="G41" s="28">
        <f t="shared" si="4"/>
        <v>212.7659574468085</v>
      </c>
      <c r="H41" s="28">
        <v>1410</v>
      </c>
      <c r="I41" s="28">
        <v>3050</v>
      </c>
      <c r="J41" s="28">
        <f t="shared" si="18"/>
        <v>216.31205673758865</v>
      </c>
      <c r="K41" s="28">
        <v>3100</v>
      </c>
      <c r="L41" s="29">
        <f t="shared" si="1"/>
        <v>103.33333333333334</v>
      </c>
      <c r="P41" s="37"/>
      <c r="Q41" s="37"/>
      <c r="R41" s="37"/>
    </row>
    <row r="42" spans="1:18" ht="26.4">
      <c r="A42" s="17" t="s">
        <v>38</v>
      </c>
      <c r="B42" s="6" t="s">
        <v>115</v>
      </c>
      <c r="C42" s="11">
        <v>1497.05</v>
      </c>
      <c r="D42" s="28">
        <v>0</v>
      </c>
      <c r="E42" s="28">
        <v>6918.2</v>
      </c>
      <c r="F42" s="28">
        <v>0</v>
      </c>
      <c r="G42" s="28">
        <f t="shared" si="4"/>
        <v>0</v>
      </c>
      <c r="H42" s="28">
        <v>50374.42</v>
      </c>
      <c r="I42" s="28">
        <v>0</v>
      </c>
      <c r="J42" s="28">
        <f t="shared" si="18"/>
        <v>0</v>
      </c>
      <c r="K42" s="28"/>
      <c r="L42" s="29"/>
      <c r="P42" s="37"/>
      <c r="Q42" s="37"/>
      <c r="R42" s="37"/>
    </row>
    <row r="43" spans="1:18" ht="7.8" customHeight="1">
      <c r="A43" s="77"/>
      <c r="B43" s="78"/>
      <c r="C43" s="78"/>
      <c r="D43" s="78"/>
      <c r="E43" s="78"/>
      <c r="F43" s="78"/>
      <c r="G43" s="78"/>
      <c r="H43" s="39"/>
      <c r="I43" s="28"/>
      <c r="J43" s="18"/>
      <c r="K43" s="28"/>
      <c r="L43" s="29"/>
    </row>
    <row r="44" spans="1:18" ht="21" customHeight="1">
      <c r="A44" s="16" t="s">
        <v>39</v>
      </c>
      <c r="B44" s="7" t="s">
        <v>116</v>
      </c>
      <c r="C44" s="10">
        <f>SUM(C45:C49)</f>
        <v>1140765.54</v>
      </c>
      <c r="D44" s="10">
        <f t="shared" ref="D44:F44" si="19">SUM(D45:D49)</f>
        <v>1098550</v>
      </c>
      <c r="E44" s="10">
        <f t="shared" si="19"/>
        <v>1072755.3999999999</v>
      </c>
      <c r="F44" s="10">
        <f t="shared" si="19"/>
        <v>1174834.42</v>
      </c>
      <c r="G44" s="41">
        <f t="shared" si="4"/>
        <v>109.51559134542693</v>
      </c>
      <c r="H44" s="10">
        <f t="shared" ref="H44" si="20">SUM(H45:H49)</f>
        <v>1018986.4</v>
      </c>
      <c r="I44" s="10">
        <f t="shared" ref="I44" si="21">SUM(I45:I49)</f>
        <v>1168579.01</v>
      </c>
      <c r="J44" s="41">
        <f t="shared" ref="J44:J49" si="22">I44/H44*100</f>
        <v>114.68053057430403</v>
      </c>
      <c r="K44" s="10">
        <f t="shared" ref="K44" si="23">SUM(K45:K49)</f>
        <v>1094351.5</v>
      </c>
      <c r="L44" s="42">
        <f t="shared" si="1"/>
        <v>93.149424409952175</v>
      </c>
    </row>
    <row r="45" spans="1:18">
      <c r="A45" s="17" t="s">
        <v>42</v>
      </c>
      <c r="B45" s="6" t="s">
        <v>117</v>
      </c>
      <c r="C45" s="11">
        <v>416002.87</v>
      </c>
      <c r="D45" s="11">
        <v>403480</v>
      </c>
      <c r="E45" s="11">
        <v>424239</v>
      </c>
      <c r="F45" s="11">
        <v>389271.16</v>
      </c>
      <c r="G45" s="28">
        <f t="shared" si="4"/>
        <v>91.757514042791911</v>
      </c>
      <c r="H45" s="11">
        <v>406629</v>
      </c>
      <c r="I45" s="11">
        <v>451000</v>
      </c>
      <c r="J45" s="28">
        <f t="shared" si="22"/>
        <v>110.91191233286362</v>
      </c>
      <c r="K45" s="11">
        <v>387080</v>
      </c>
      <c r="L45" s="29">
        <f t="shared" si="1"/>
        <v>99.437112166233959</v>
      </c>
      <c r="P45" s="37"/>
      <c r="Q45" s="37"/>
      <c r="R45" s="37"/>
    </row>
    <row r="46" spans="1:18">
      <c r="A46" s="17" t="s">
        <v>41</v>
      </c>
      <c r="B46" s="6" t="s">
        <v>118</v>
      </c>
      <c r="C46" s="11">
        <v>582432.48</v>
      </c>
      <c r="D46" s="28">
        <v>554820</v>
      </c>
      <c r="E46" s="28">
        <v>516372</v>
      </c>
      <c r="F46" s="28">
        <v>628947.96</v>
      </c>
      <c r="G46" s="28">
        <f t="shared" si="4"/>
        <v>121.80132927424414</v>
      </c>
      <c r="H46" s="28">
        <v>482592</v>
      </c>
      <c r="I46" s="28">
        <v>570612.71</v>
      </c>
      <c r="J46" s="28">
        <f t="shared" si="22"/>
        <v>118.23915647171937</v>
      </c>
      <c r="K46" s="28">
        <v>559917.19999999995</v>
      </c>
      <c r="L46" s="29">
        <f t="shared" si="1"/>
        <v>89.024408315117199</v>
      </c>
      <c r="P46" s="37"/>
      <c r="Q46" s="37"/>
      <c r="R46" s="37"/>
    </row>
    <row r="47" spans="1:18">
      <c r="A47" s="17" t="s">
        <v>42</v>
      </c>
      <c r="B47" s="6" t="s">
        <v>119</v>
      </c>
      <c r="C47" s="11">
        <v>107908.5</v>
      </c>
      <c r="D47" s="28">
        <v>107950</v>
      </c>
      <c r="E47" s="28">
        <v>98705</v>
      </c>
      <c r="F47" s="28">
        <v>115175</v>
      </c>
      <c r="G47" s="28">
        <f t="shared" si="4"/>
        <v>116.68608479813587</v>
      </c>
      <c r="H47" s="28">
        <v>96156</v>
      </c>
      <c r="I47" s="28">
        <v>109166</v>
      </c>
      <c r="J47" s="28">
        <f t="shared" si="22"/>
        <v>113.53009692582887</v>
      </c>
      <c r="K47" s="28">
        <v>109447</v>
      </c>
      <c r="L47" s="29">
        <f t="shared" si="1"/>
        <v>95.026698502279146</v>
      </c>
      <c r="P47" s="37"/>
      <c r="Q47" s="37"/>
      <c r="R47" s="37"/>
    </row>
    <row r="48" spans="1:18">
      <c r="A48" s="17" t="s">
        <v>46</v>
      </c>
      <c r="B48" s="6" t="s">
        <v>123</v>
      </c>
      <c r="C48" s="11">
        <v>8568.69</v>
      </c>
      <c r="D48" s="28">
        <v>8630</v>
      </c>
      <c r="E48" s="28">
        <v>6435</v>
      </c>
      <c r="F48" s="28">
        <v>9850</v>
      </c>
      <c r="G48" s="28">
        <f t="shared" si="4"/>
        <v>153.06915306915306</v>
      </c>
      <c r="H48" s="28">
        <v>6585</v>
      </c>
      <c r="I48" s="28">
        <v>6210</v>
      </c>
      <c r="J48" s="28">
        <f t="shared" si="22"/>
        <v>94.305239179954441</v>
      </c>
      <c r="K48" s="28">
        <v>6317</v>
      </c>
      <c r="L48" s="29">
        <f t="shared" si="1"/>
        <v>64.131979695431468</v>
      </c>
      <c r="P48" s="37"/>
      <c r="Q48" s="37"/>
      <c r="R48" s="37"/>
    </row>
    <row r="49" spans="1:18">
      <c r="A49" s="17" t="s">
        <v>47</v>
      </c>
      <c r="B49" s="6" t="s">
        <v>124</v>
      </c>
      <c r="C49" s="11">
        <v>25853</v>
      </c>
      <c r="D49" s="28">
        <v>23670</v>
      </c>
      <c r="E49" s="28">
        <v>27004.400000000001</v>
      </c>
      <c r="F49" s="28">
        <v>31590.3</v>
      </c>
      <c r="G49" s="28">
        <f t="shared" si="4"/>
        <v>116.9820473700582</v>
      </c>
      <c r="H49" s="28">
        <v>27024.400000000001</v>
      </c>
      <c r="I49" s="28">
        <v>31590.3</v>
      </c>
      <c r="J49" s="28">
        <f t="shared" si="22"/>
        <v>116.89547223990171</v>
      </c>
      <c r="K49" s="28">
        <v>31590.3</v>
      </c>
      <c r="L49" s="29">
        <f t="shared" si="1"/>
        <v>100</v>
      </c>
      <c r="P49" s="37"/>
      <c r="Q49" s="37"/>
      <c r="R49" s="37"/>
    </row>
    <row r="50" spans="1:18" ht="9.6" customHeight="1">
      <c r="A50" s="77"/>
      <c r="B50" s="78"/>
      <c r="C50" s="78"/>
      <c r="D50" s="78"/>
      <c r="E50" s="78"/>
      <c r="F50" s="78"/>
      <c r="G50" s="78"/>
      <c r="H50" s="39"/>
      <c r="I50" s="18"/>
      <c r="J50" s="18"/>
      <c r="K50" s="18"/>
      <c r="L50" s="29"/>
    </row>
    <row r="51" spans="1:18" ht="24" customHeight="1">
      <c r="A51" s="16" t="s">
        <v>159</v>
      </c>
      <c r="B51" s="7" t="s">
        <v>125</v>
      </c>
      <c r="C51" s="10">
        <f>SUM(C52:C53)</f>
        <v>263764.19</v>
      </c>
      <c r="D51" s="10">
        <f>SUM(D52:D53)</f>
        <v>286320</v>
      </c>
      <c r="E51" s="10">
        <f>SUM(E52:E53)</f>
        <v>247651</v>
      </c>
      <c r="F51" s="10">
        <f>SUM(F52:F53)</f>
        <v>252803.54</v>
      </c>
      <c r="G51" s="41">
        <f t="shared" si="4"/>
        <v>102.0805649886332</v>
      </c>
      <c r="H51" s="10">
        <f>SUM(H52:H53)</f>
        <v>249896</v>
      </c>
      <c r="I51" s="10">
        <f>SUM(I52:I53)</f>
        <v>261514.53</v>
      </c>
      <c r="J51" s="41">
        <f t="shared" ref="J51:J53" si="24">I51/H51*100</f>
        <v>104.64934612798925</v>
      </c>
      <c r="K51" s="10">
        <f>SUM(K52:K53)</f>
        <v>260784.25999999998</v>
      </c>
      <c r="L51" s="42">
        <f t="shared" si="1"/>
        <v>103.15688617335026</v>
      </c>
    </row>
    <row r="52" spans="1:18">
      <c r="A52" s="17" t="s">
        <v>48</v>
      </c>
      <c r="B52" s="6" t="s">
        <v>126</v>
      </c>
      <c r="C52" s="11">
        <v>242212.56</v>
      </c>
      <c r="D52" s="28">
        <v>264020</v>
      </c>
      <c r="E52" s="28">
        <v>226935</v>
      </c>
      <c r="F52" s="28">
        <v>229103.54</v>
      </c>
      <c r="G52" s="28">
        <f t="shared" si="4"/>
        <v>100.95557758829621</v>
      </c>
      <c r="H52" s="28">
        <v>229060</v>
      </c>
      <c r="I52" s="28">
        <v>236872.13</v>
      </c>
      <c r="J52" s="28">
        <f t="shared" si="24"/>
        <v>103.41051689513665</v>
      </c>
      <c r="K52" s="28">
        <v>236100.86</v>
      </c>
      <c r="L52" s="29">
        <f t="shared" si="1"/>
        <v>103.05421732025614</v>
      </c>
      <c r="P52" s="37"/>
      <c r="Q52" s="37"/>
      <c r="R52" s="37"/>
    </row>
    <row r="53" spans="1:18" ht="26.4">
      <c r="A53" s="17" t="s">
        <v>158</v>
      </c>
      <c r="B53" s="6" t="s">
        <v>127</v>
      </c>
      <c r="C53" s="11">
        <v>21551.63</v>
      </c>
      <c r="D53" s="28">
        <v>22300</v>
      </c>
      <c r="E53" s="28">
        <v>20716</v>
      </c>
      <c r="F53" s="28">
        <v>23700</v>
      </c>
      <c r="G53" s="28">
        <f t="shared" si="4"/>
        <v>114.40432515929717</v>
      </c>
      <c r="H53" s="28">
        <v>20836</v>
      </c>
      <c r="I53" s="28">
        <v>24642.400000000001</v>
      </c>
      <c r="J53" s="28">
        <f t="shared" si="24"/>
        <v>118.26838164714917</v>
      </c>
      <c r="K53" s="28">
        <v>24683.4</v>
      </c>
      <c r="L53" s="29">
        <f t="shared" si="1"/>
        <v>104.1493670886076</v>
      </c>
      <c r="P53" s="37"/>
      <c r="Q53" s="37"/>
      <c r="R53" s="37"/>
    </row>
    <row r="54" spans="1:18" ht="10.199999999999999" customHeight="1">
      <c r="A54" s="79"/>
      <c r="B54" s="80"/>
      <c r="C54" s="80"/>
      <c r="D54" s="80"/>
      <c r="E54" s="80"/>
      <c r="F54" s="80"/>
      <c r="G54" s="80"/>
      <c r="H54" s="39"/>
      <c r="I54" s="18"/>
      <c r="J54" s="18"/>
      <c r="K54" s="18"/>
      <c r="L54" s="29"/>
    </row>
    <row r="55" spans="1:18" ht="24.6" customHeight="1">
      <c r="A55" s="16" t="s">
        <v>49</v>
      </c>
      <c r="B55" s="7" t="s">
        <v>128</v>
      </c>
      <c r="C55" s="10">
        <f>SUM(C56:C56)</f>
        <v>6362.2</v>
      </c>
      <c r="D55" s="10">
        <f>SUM(D56:D56)</f>
        <v>0</v>
      </c>
      <c r="E55" s="10">
        <f>SUM(E56:E56)</f>
        <v>13587</v>
      </c>
      <c r="F55" s="10">
        <f>SUM(F56:F56)</f>
        <v>0</v>
      </c>
      <c r="G55" s="41">
        <f t="shared" si="4"/>
        <v>0</v>
      </c>
      <c r="H55" s="10">
        <f>SUM(H56:H56)</f>
        <v>14128</v>
      </c>
      <c r="I55" s="10">
        <f>SUM(I56:I56)</f>
        <v>0</v>
      </c>
      <c r="J55" s="41">
        <f t="shared" ref="J55:J56" si="25">I55/H55*100</f>
        <v>0</v>
      </c>
      <c r="K55" s="10">
        <f>SUM(K56:K56)</f>
        <v>0</v>
      </c>
      <c r="L55" s="29"/>
    </row>
    <row r="56" spans="1:18" ht="26.4">
      <c r="A56" s="17" t="s">
        <v>56</v>
      </c>
      <c r="B56" s="6" t="s">
        <v>135</v>
      </c>
      <c r="C56" s="11">
        <v>6362.2</v>
      </c>
      <c r="D56" s="28"/>
      <c r="E56" s="28">
        <v>13587</v>
      </c>
      <c r="F56" s="28"/>
      <c r="G56" s="28">
        <f t="shared" ref="G56" si="26">F56/E56*100</f>
        <v>0</v>
      </c>
      <c r="H56" s="28">
        <v>14128</v>
      </c>
      <c r="I56" s="28"/>
      <c r="J56" s="28">
        <f t="shared" si="25"/>
        <v>0</v>
      </c>
      <c r="K56" s="28"/>
      <c r="L56" s="29"/>
      <c r="P56" s="37"/>
      <c r="Q56" s="37"/>
      <c r="R56" s="37"/>
    </row>
    <row r="57" spans="1:18" ht="9.6" customHeight="1">
      <c r="A57" s="79"/>
      <c r="B57" s="80"/>
      <c r="C57" s="80"/>
      <c r="D57" s="80"/>
      <c r="E57" s="80"/>
      <c r="F57" s="80"/>
      <c r="G57" s="80"/>
      <c r="H57" s="39"/>
      <c r="I57" s="18"/>
      <c r="J57" s="18"/>
      <c r="K57" s="18"/>
      <c r="L57" s="29"/>
    </row>
    <row r="58" spans="1:18" ht="25.8" customHeight="1">
      <c r="A58" s="16" t="s">
        <v>57</v>
      </c>
      <c r="B58" s="7" t="s">
        <v>136</v>
      </c>
      <c r="C58" s="10">
        <f>SUM(C59:C62)</f>
        <v>64302.720000000001</v>
      </c>
      <c r="D58" s="10">
        <f t="shared" ref="D58:F58" si="27">SUM(D59:D62)</f>
        <v>57120</v>
      </c>
      <c r="E58" s="10">
        <f t="shared" si="27"/>
        <v>54140</v>
      </c>
      <c r="F58" s="10">
        <f t="shared" si="27"/>
        <v>62210.399999999994</v>
      </c>
      <c r="G58" s="41">
        <f t="shared" ref="G58:G79" si="28">F58/E58*100</f>
        <v>114.90653860362023</v>
      </c>
      <c r="H58" s="10">
        <f t="shared" ref="H58" si="29">SUM(H59:H62)</f>
        <v>52191</v>
      </c>
      <c r="I58" s="10">
        <f t="shared" ref="I58" si="30">SUM(I59:I62)</f>
        <v>62732</v>
      </c>
      <c r="J58" s="41">
        <f t="shared" ref="J58:J62" si="31">I58/H58*100</f>
        <v>120.19696882604281</v>
      </c>
      <c r="K58" s="10">
        <f t="shared" ref="K58" si="32">SUM(K59:K62)</f>
        <v>73278</v>
      </c>
      <c r="L58" s="42">
        <f t="shared" si="1"/>
        <v>117.79059449866904</v>
      </c>
    </row>
    <row r="59" spans="1:18">
      <c r="A59" s="17" t="s">
        <v>58</v>
      </c>
      <c r="B59" s="6" t="s">
        <v>137</v>
      </c>
      <c r="C59" s="11">
        <v>11402.33</v>
      </c>
      <c r="D59" s="28">
        <v>11530</v>
      </c>
      <c r="E59" s="28">
        <v>6829</v>
      </c>
      <c r="F59" s="28">
        <v>11600.6</v>
      </c>
      <c r="G59" s="28">
        <f t="shared" si="28"/>
        <v>169.87260213794113</v>
      </c>
      <c r="H59" s="28">
        <v>6829</v>
      </c>
      <c r="I59" s="28">
        <v>11600</v>
      </c>
      <c r="J59" s="28">
        <f t="shared" si="31"/>
        <v>169.86381607848878</v>
      </c>
      <c r="K59" s="28">
        <v>11600</v>
      </c>
      <c r="L59" s="29">
        <f t="shared" si="1"/>
        <v>99.994827853731707</v>
      </c>
      <c r="P59" s="37"/>
      <c r="Q59" s="37"/>
      <c r="R59" s="37"/>
    </row>
    <row r="60" spans="1:18" ht="25.5" customHeight="1">
      <c r="A60" s="17" t="s">
        <v>60</v>
      </c>
      <c r="B60" s="6" t="s">
        <v>139</v>
      </c>
      <c r="C60" s="11">
        <v>20065.3</v>
      </c>
      <c r="D60" s="28">
        <v>22590</v>
      </c>
      <c r="E60" s="28">
        <v>24566</v>
      </c>
      <c r="F60" s="28">
        <v>22419</v>
      </c>
      <c r="G60" s="28">
        <f t="shared" si="28"/>
        <v>91.260278433607425</v>
      </c>
      <c r="H60" s="28">
        <v>25597</v>
      </c>
      <c r="I60" s="28">
        <v>21720</v>
      </c>
      <c r="J60" s="28">
        <f t="shared" si="31"/>
        <v>84.853693792241273</v>
      </c>
      <c r="K60" s="28">
        <v>33838</v>
      </c>
      <c r="L60" s="29">
        <f t="shared" si="1"/>
        <v>150.93447522190999</v>
      </c>
      <c r="P60" s="37"/>
      <c r="Q60" s="37"/>
      <c r="R60" s="37"/>
    </row>
    <row r="61" spans="1:18">
      <c r="A61" s="20" t="s">
        <v>61</v>
      </c>
      <c r="B61" s="6" t="s">
        <v>140</v>
      </c>
      <c r="C61" s="11">
        <v>32435.09</v>
      </c>
      <c r="D61" s="28">
        <v>21500</v>
      </c>
      <c r="E61" s="11">
        <v>22745</v>
      </c>
      <c r="F61" s="28">
        <v>27790.799999999999</v>
      </c>
      <c r="G61" s="28">
        <f t="shared" si="28"/>
        <v>122.18421631127721</v>
      </c>
      <c r="H61" s="11">
        <v>19765</v>
      </c>
      <c r="I61" s="28">
        <v>29012</v>
      </c>
      <c r="J61" s="28">
        <f t="shared" si="31"/>
        <v>146.78472046546926</v>
      </c>
      <c r="K61" s="28">
        <v>27440</v>
      </c>
      <c r="L61" s="29">
        <f t="shared" si="1"/>
        <v>98.737711760726583</v>
      </c>
      <c r="P61" s="37"/>
      <c r="Q61" s="37"/>
      <c r="R61" s="37"/>
    </row>
    <row r="62" spans="1:18" ht="26.4">
      <c r="A62" s="17" t="s">
        <v>62</v>
      </c>
      <c r="B62" s="6" t="s">
        <v>141</v>
      </c>
      <c r="C62" s="11">
        <v>400</v>
      </c>
      <c r="D62" s="28">
        <v>1500</v>
      </c>
      <c r="E62" s="11">
        <v>0</v>
      </c>
      <c r="F62" s="28">
        <v>400</v>
      </c>
      <c r="G62" s="28">
        <v>400</v>
      </c>
      <c r="H62" s="11">
        <v>0</v>
      </c>
      <c r="I62" s="28">
        <v>400</v>
      </c>
      <c r="J62" s="28">
        <v>400</v>
      </c>
      <c r="K62" s="28">
        <v>400</v>
      </c>
      <c r="L62" s="29">
        <f t="shared" si="1"/>
        <v>100</v>
      </c>
      <c r="P62" s="37"/>
      <c r="Q62" s="37"/>
      <c r="R62" s="37"/>
    </row>
    <row r="63" spans="1:18" ht="10.199999999999999" customHeight="1">
      <c r="A63" s="77"/>
      <c r="B63" s="78"/>
      <c r="C63" s="78"/>
      <c r="D63" s="78"/>
      <c r="E63" s="78"/>
      <c r="F63" s="78"/>
      <c r="G63" s="78"/>
      <c r="H63" s="39"/>
      <c r="I63" s="18"/>
      <c r="J63" s="18"/>
      <c r="K63" s="18"/>
      <c r="L63" s="29"/>
    </row>
    <row r="64" spans="1:18" ht="26.4" customHeight="1">
      <c r="A64" s="16" t="s">
        <v>63</v>
      </c>
      <c r="B64" s="7" t="s">
        <v>142</v>
      </c>
      <c r="C64" s="10">
        <f>SUM(C65:C67)</f>
        <v>87179.98000000001</v>
      </c>
      <c r="D64" s="10">
        <f>SUM(D65:D67)</f>
        <v>99410</v>
      </c>
      <c r="E64" s="10">
        <f>SUM(E65:E67)</f>
        <v>87690</v>
      </c>
      <c r="F64" s="10">
        <f>SUM(F65:F67)</f>
        <v>96900</v>
      </c>
      <c r="G64" s="41">
        <f t="shared" si="28"/>
        <v>110.5029079712624</v>
      </c>
      <c r="H64" s="10">
        <f>SUM(H65:H67)</f>
        <v>89348</v>
      </c>
      <c r="I64" s="10">
        <f>SUM(I65:I67)</f>
        <v>98567</v>
      </c>
      <c r="J64" s="41">
        <f t="shared" ref="J64:J67" si="33">I64/H64*100</f>
        <v>110.31808210592291</v>
      </c>
      <c r="K64" s="10">
        <f>SUM(K65:K67)</f>
        <v>98952</v>
      </c>
      <c r="L64" s="42">
        <f t="shared" si="1"/>
        <v>102.11764705882354</v>
      </c>
    </row>
    <row r="65" spans="1:18">
      <c r="A65" s="17" t="s">
        <v>64</v>
      </c>
      <c r="B65" s="6" t="s">
        <v>143</v>
      </c>
      <c r="C65" s="11">
        <v>73002</v>
      </c>
      <c r="D65" s="28">
        <v>88600</v>
      </c>
      <c r="E65" s="11">
        <v>77500</v>
      </c>
      <c r="F65" s="28">
        <v>83800</v>
      </c>
      <c r="G65" s="28">
        <f t="shared" si="28"/>
        <v>108.12903225806451</v>
      </c>
      <c r="H65" s="11">
        <v>78968</v>
      </c>
      <c r="I65" s="28">
        <v>85283</v>
      </c>
      <c r="J65" s="28">
        <f t="shared" si="33"/>
        <v>107.99691014081654</v>
      </c>
      <c r="K65" s="28">
        <v>85625</v>
      </c>
      <c r="L65" s="29">
        <f t="shared" si="1"/>
        <v>102.17780429594272</v>
      </c>
      <c r="P65" s="37"/>
      <c r="Q65" s="37"/>
      <c r="R65" s="37"/>
    </row>
    <row r="66" spans="1:18">
      <c r="A66" s="17" t="s">
        <v>65</v>
      </c>
      <c r="B66" s="6" t="s">
        <v>144</v>
      </c>
      <c r="C66" s="11">
        <v>3412.38</v>
      </c>
      <c r="D66" s="28">
        <v>2100</v>
      </c>
      <c r="E66" s="11">
        <v>2600</v>
      </c>
      <c r="F66" s="28">
        <v>2700</v>
      </c>
      <c r="G66" s="28">
        <f t="shared" si="28"/>
        <v>103.84615384615385</v>
      </c>
      <c r="H66" s="11">
        <v>2650</v>
      </c>
      <c r="I66" s="28">
        <v>2700</v>
      </c>
      <c r="J66" s="28">
        <f t="shared" si="33"/>
        <v>101.88679245283019</v>
      </c>
      <c r="K66" s="28">
        <v>2700</v>
      </c>
      <c r="L66" s="29">
        <f t="shared" si="1"/>
        <v>100</v>
      </c>
      <c r="P66" s="37"/>
      <c r="Q66" s="37"/>
      <c r="R66" s="37"/>
    </row>
    <row r="67" spans="1:18">
      <c r="A67" s="17" t="s">
        <v>66</v>
      </c>
      <c r="B67" s="6" t="s">
        <v>145</v>
      </c>
      <c r="C67" s="11">
        <v>10765.6</v>
      </c>
      <c r="D67" s="28">
        <v>8710</v>
      </c>
      <c r="E67" s="11">
        <v>7590</v>
      </c>
      <c r="F67" s="28">
        <v>10400</v>
      </c>
      <c r="G67" s="28">
        <f t="shared" si="28"/>
        <v>137.02239789196312</v>
      </c>
      <c r="H67" s="11">
        <v>7730</v>
      </c>
      <c r="I67" s="28">
        <v>10584</v>
      </c>
      <c r="J67" s="28">
        <f t="shared" si="33"/>
        <v>136.92108667529109</v>
      </c>
      <c r="K67" s="28">
        <v>10627</v>
      </c>
      <c r="L67" s="29">
        <f t="shared" si="1"/>
        <v>102.18269230769231</v>
      </c>
      <c r="P67" s="37"/>
      <c r="Q67" s="37"/>
      <c r="R67" s="37"/>
    </row>
    <row r="68" spans="1:18" ht="9.6" customHeight="1">
      <c r="A68" s="77"/>
      <c r="B68" s="78"/>
      <c r="C68" s="78"/>
      <c r="D68" s="78"/>
      <c r="E68" s="78"/>
      <c r="F68" s="78"/>
      <c r="G68" s="78"/>
      <c r="H68" s="39"/>
      <c r="I68" s="18"/>
      <c r="J68" s="18"/>
      <c r="K68" s="18"/>
      <c r="L68" s="29"/>
    </row>
    <row r="69" spans="1:18" ht="28.2" customHeight="1">
      <c r="A69" s="16" t="s">
        <v>68</v>
      </c>
      <c r="B69" s="7" t="s">
        <v>147</v>
      </c>
      <c r="C69" s="10">
        <f>SUM(C70:C71)</f>
        <v>6568.3600000000006</v>
      </c>
      <c r="D69" s="10">
        <f>SUM(D70:D71)</f>
        <v>7310</v>
      </c>
      <c r="E69" s="10">
        <f>SUM(E70:E71)</f>
        <v>4850</v>
      </c>
      <c r="F69" s="10">
        <f>SUM(F70:F71)</f>
        <v>8256</v>
      </c>
      <c r="G69" s="41">
        <f t="shared" si="28"/>
        <v>170.22680412371133</v>
      </c>
      <c r="H69" s="10">
        <f>SUM(H70:H71)</f>
        <v>4860</v>
      </c>
      <c r="I69" s="10">
        <f>SUM(I70:I71)</f>
        <v>8250</v>
      </c>
      <c r="J69" s="41">
        <f t="shared" ref="J69:J71" si="34">I69/H69*100</f>
        <v>169.75308641975309</v>
      </c>
      <c r="K69" s="10">
        <f>SUM(K70:K71)</f>
        <v>8250</v>
      </c>
      <c r="L69" s="42">
        <f t="shared" si="1"/>
        <v>99.927325581395351</v>
      </c>
    </row>
    <row r="70" spans="1:18">
      <c r="A70" s="17" t="s">
        <v>70</v>
      </c>
      <c r="B70" s="6" t="s">
        <v>149</v>
      </c>
      <c r="C70" s="11">
        <v>3384.36</v>
      </c>
      <c r="D70" s="28">
        <v>2700</v>
      </c>
      <c r="E70" s="11">
        <v>2350</v>
      </c>
      <c r="F70" s="28">
        <v>3840</v>
      </c>
      <c r="G70" s="28">
        <f t="shared" si="28"/>
        <v>163.40425531914892</v>
      </c>
      <c r="H70" s="11">
        <v>2360</v>
      </c>
      <c r="I70" s="28">
        <v>3840</v>
      </c>
      <c r="J70" s="28">
        <f t="shared" si="34"/>
        <v>162.71186440677968</v>
      </c>
      <c r="K70" s="28">
        <v>3840</v>
      </c>
      <c r="L70" s="29">
        <f t="shared" si="1"/>
        <v>100</v>
      </c>
      <c r="P70" s="37"/>
      <c r="Q70" s="37"/>
      <c r="R70" s="37"/>
    </row>
    <row r="71" spans="1:18" ht="26.4">
      <c r="A71" s="17" t="s">
        <v>71</v>
      </c>
      <c r="B71" s="6" t="s">
        <v>150</v>
      </c>
      <c r="C71" s="11">
        <v>3184</v>
      </c>
      <c r="D71" s="28">
        <v>4610</v>
      </c>
      <c r="E71" s="11">
        <v>2500</v>
      </c>
      <c r="F71" s="28">
        <v>4416</v>
      </c>
      <c r="G71" s="28">
        <f t="shared" si="28"/>
        <v>176.64</v>
      </c>
      <c r="H71" s="11">
        <v>2500</v>
      </c>
      <c r="I71" s="28">
        <v>4410</v>
      </c>
      <c r="J71" s="28">
        <f t="shared" si="34"/>
        <v>176.4</v>
      </c>
      <c r="K71" s="28">
        <v>4410</v>
      </c>
      <c r="L71" s="29">
        <f t="shared" ref="L71:L77" si="35">K71/F71*100</f>
        <v>99.864130434782609</v>
      </c>
      <c r="P71" s="37"/>
      <c r="Q71" s="37"/>
      <c r="R71" s="37"/>
    </row>
    <row r="72" spans="1:18" ht="9.6" customHeight="1">
      <c r="A72" s="77"/>
      <c r="B72" s="78"/>
      <c r="C72" s="78"/>
      <c r="D72" s="78"/>
      <c r="E72" s="78"/>
      <c r="F72" s="78"/>
      <c r="G72" s="78"/>
      <c r="H72" s="39"/>
      <c r="I72" s="18"/>
      <c r="J72" s="18"/>
      <c r="K72" s="18"/>
      <c r="L72" s="29"/>
    </row>
    <row r="73" spans="1:18" ht="30.6" customHeight="1">
      <c r="A73" s="16" t="s">
        <v>72</v>
      </c>
      <c r="B73" s="7" t="s">
        <v>151</v>
      </c>
      <c r="C73" s="10">
        <f>SUM(C74)</f>
        <v>203.52</v>
      </c>
      <c r="D73" s="10">
        <f t="shared" ref="D73:F73" si="36">SUM(D74)</f>
        <v>250</v>
      </c>
      <c r="E73" s="10">
        <f t="shared" si="36"/>
        <v>200</v>
      </c>
      <c r="F73" s="10">
        <f t="shared" si="36"/>
        <v>300</v>
      </c>
      <c r="G73" s="41">
        <f t="shared" si="28"/>
        <v>150</v>
      </c>
      <c r="H73" s="10">
        <f t="shared" ref="H73" si="37">SUM(H74)</f>
        <v>0</v>
      </c>
      <c r="I73" s="10">
        <f t="shared" ref="I73" si="38">SUM(I74)</f>
        <v>300</v>
      </c>
      <c r="J73" s="41">
        <v>300</v>
      </c>
      <c r="K73" s="10">
        <f t="shared" ref="K73" si="39">SUM(K74)</f>
        <v>200</v>
      </c>
      <c r="L73" s="42">
        <f t="shared" si="35"/>
        <v>66.666666666666657</v>
      </c>
    </row>
    <row r="74" spans="1:18" ht="28.2" customHeight="1">
      <c r="A74" s="17" t="s">
        <v>73</v>
      </c>
      <c r="B74" s="6" t="s">
        <v>152</v>
      </c>
      <c r="C74" s="11">
        <v>203.52</v>
      </c>
      <c r="D74" s="11">
        <v>250</v>
      </c>
      <c r="E74" s="11">
        <v>200</v>
      </c>
      <c r="F74" s="28">
        <v>300</v>
      </c>
      <c r="G74" s="28">
        <f t="shared" si="28"/>
        <v>150</v>
      </c>
      <c r="H74" s="11">
        <v>0</v>
      </c>
      <c r="I74" s="28">
        <v>300</v>
      </c>
      <c r="J74" s="28">
        <v>300</v>
      </c>
      <c r="K74" s="28">
        <v>200</v>
      </c>
      <c r="L74" s="29">
        <f t="shared" si="35"/>
        <v>66.666666666666657</v>
      </c>
      <c r="P74" s="37"/>
      <c r="Q74" s="37"/>
      <c r="R74" s="37"/>
    </row>
    <row r="75" spans="1:18" ht="7.8" customHeight="1">
      <c r="A75" s="77"/>
      <c r="B75" s="78"/>
      <c r="C75" s="78"/>
      <c r="D75" s="78"/>
      <c r="E75" s="78"/>
      <c r="F75" s="78"/>
      <c r="G75" s="78"/>
      <c r="H75" s="100"/>
      <c r="I75" s="100"/>
      <c r="J75" s="100"/>
      <c r="K75" s="100"/>
      <c r="L75" s="101"/>
    </row>
    <row r="76" spans="1:18" ht="8.4" customHeight="1" thickBot="1">
      <c r="A76" s="97"/>
      <c r="B76" s="98"/>
      <c r="C76" s="98"/>
      <c r="D76" s="98"/>
      <c r="E76" s="98"/>
      <c r="F76" s="98"/>
      <c r="G76" s="98"/>
      <c r="H76" s="102"/>
      <c r="I76" s="102"/>
      <c r="J76" s="102"/>
      <c r="K76" s="102"/>
      <c r="L76" s="103"/>
    </row>
    <row r="77" spans="1:18" ht="15" thickBot="1">
      <c r="A77" s="94" t="s">
        <v>77</v>
      </c>
      <c r="B77" s="95"/>
      <c r="C77" s="96">
        <f>C7+C16+C20+C25+C33+C39+C44+C51+C55+C58+C64+C69+C73</f>
        <v>2724036.7500000005</v>
      </c>
      <c r="D77" s="96">
        <f t="shared" ref="D77:L77" si="40">D7+D16+D20+D25+D33+D39+D44+D51+D55+D58+D64+D69+D73</f>
        <v>2565991.9</v>
      </c>
      <c r="E77" s="96">
        <f t="shared" si="40"/>
        <v>2131444.4899999998</v>
      </c>
      <c r="F77" s="96">
        <f t="shared" si="40"/>
        <v>2434255.1999999997</v>
      </c>
      <c r="G77" s="99">
        <f t="shared" si="28"/>
        <v>114.20683069255067</v>
      </c>
      <c r="H77" s="46">
        <f t="shared" si="40"/>
        <v>1990258.82</v>
      </c>
      <c r="I77" s="46">
        <f t="shared" si="40"/>
        <v>2589763.7999999998</v>
      </c>
      <c r="J77" s="99">
        <f t="shared" ref="J77" si="41">I77/H77*100</f>
        <v>130.12196072066646</v>
      </c>
      <c r="K77" s="46">
        <f t="shared" si="40"/>
        <v>2513600.1999999997</v>
      </c>
      <c r="L77" s="47">
        <f t="shared" si="35"/>
        <v>103.25951855828428</v>
      </c>
    </row>
    <row r="78" spans="1:18" ht="15.75" customHeight="1" thickBot="1">
      <c r="A78" s="49" t="s">
        <v>189</v>
      </c>
      <c r="B78" s="50"/>
      <c r="C78" s="51">
        <v>0</v>
      </c>
      <c r="D78" s="51">
        <v>0</v>
      </c>
      <c r="E78" s="51">
        <v>36000</v>
      </c>
      <c r="F78" s="51">
        <v>0</v>
      </c>
      <c r="G78" s="51">
        <f t="shared" si="28"/>
        <v>0</v>
      </c>
      <c r="H78" s="51">
        <v>72000</v>
      </c>
      <c r="I78" s="51">
        <v>40000</v>
      </c>
      <c r="J78" s="51">
        <f t="shared" ref="J77:J79" si="42">I78/H78*100</f>
        <v>55.555555555555557</v>
      </c>
      <c r="K78" s="51">
        <v>80000</v>
      </c>
      <c r="L78" s="52" t="s">
        <v>195</v>
      </c>
    </row>
    <row r="79" spans="1:18" ht="27" thickBot="1">
      <c r="A79" s="45" t="s">
        <v>190</v>
      </c>
      <c r="B79" s="48"/>
      <c r="C79" s="93">
        <f>C77+C78</f>
        <v>2724036.7500000005</v>
      </c>
      <c r="D79" s="93">
        <f t="shared" ref="D79:K79" si="43">D77+D78</f>
        <v>2565991.9</v>
      </c>
      <c r="E79" s="93">
        <f t="shared" si="43"/>
        <v>2167444.4899999998</v>
      </c>
      <c r="F79" s="93">
        <f t="shared" si="43"/>
        <v>2434255.1999999997</v>
      </c>
      <c r="G79" s="93">
        <f t="shared" si="28"/>
        <v>112.30992125662236</v>
      </c>
      <c r="H79" s="93">
        <f t="shared" si="43"/>
        <v>2062258.82</v>
      </c>
      <c r="I79" s="93">
        <f t="shared" si="43"/>
        <v>2629763.7999999998</v>
      </c>
      <c r="J79" s="93">
        <f t="shared" si="42"/>
        <v>127.51861087930756</v>
      </c>
      <c r="K79" s="93">
        <f t="shared" si="43"/>
        <v>2593600.1999999997</v>
      </c>
      <c r="L79" s="47">
        <f t="shared" ref="L79" si="44">K79/I79*100</f>
        <v>98.624834671463645</v>
      </c>
    </row>
  </sheetData>
  <mergeCells count="23">
    <mergeCell ref="A75:L75"/>
    <mergeCell ref="A76:L76"/>
    <mergeCell ref="A1:L1"/>
    <mergeCell ref="A72:G72"/>
    <mergeCell ref="E3:G4"/>
    <mergeCell ref="A43:G43"/>
    <mergeCell ref="A50:G50"/>
    <mergeCell ref="A54:G54"/>
    <mergeCell ref="A57:G57"/>
    <mergeCell ref="A63:G63"/>
    <mergeCell ref="A68:G68"/>
    <mergeCell ref="A15:G15"/>
    <mergeCell ref="A19:G19"/>
    <mergeCell ref="A24:G24"/>
    <mergeCell ref="A32:G32"/>
    <mergeCell ref="A38:G38"/>
    <mergeCell ref="H3:J4"/>
    <mergeCell ref="K3:L4"/>
    <mergeCell ref="A6:L6"/>
    <mergeCell ref="A3:A5"/>
    <mergeCell ref="B3:B5"/>
    <mergeCell ref="C3:C5"/>
    <mergeCell ref="D3:D5"/>
  </mergeCells>
  <pageMargins left="0.11811023622047245" right="0.11811023622047245" top="0.15748031496062992" bottom="0.35433070866141736" header="0.11811023622047245" footer="0.11811023622047245"/>
  <pageSetup paperSize="9" scale="92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7"/>
  <sheetViews>
    <sheetView workbookViewId="0">
      <selection activeCell="P101" sqref="P101"/>
    </sheetView>
  </sheetViews>
  <sheetFormatPr defaultColWidth="9.109375" defaultRowHeight="14.4"/>
  <cols>
    <col min="1" max="1" width="35.5546875" style="1" customWidth="1"/>
    <col min="2" max="2" width="7.33203125" style="3" customWidth="1"/>
    <col min="3" max="3" width="10.33203125" style="12" customWidth="1"/>
    <col min="4" max="4" width="13.88671875" style="34" customWidth="1"/>
    <col min="5" max="5" width="12.88671875" style="2" customWidth="1"/>
    <col min="6" max="6" width="13.33203125" style="2" hidden="1" customWidth="1"/>
    <col min="7" max="7" width="13.5546875" style="2" customWidth="1"/>
    <col min="8" max="8" width="14" style="2" customWidth="1"/>
    <col min="9" max="16384" width="9.109375" style="1"/>
  </cols>
  <sheetData>
    <row r="1" spans="1:8" ht="46.2" customHeight="1">
      <c r="A1" s="76" t="s">
        <v>172</v>
      </c>
      <c r="B1" s="76"/>
      <c r="C1" s="76"/>
      <c r="D1" s="76"/>
      <c r="E1" s="76"/>
      <c r="F1" s="76"/>
      <c r="G1" s="76"/>
      <c r="H1" s="76"/>
    </row>
    <row r="2" spans="1:8" ht="15" thickBot="1"/>
    <row r="3" spans="1:8" ht="14.4" customHeight="1">
      <c r="A3" s="64" t="s">
        <v>0</v>
      </c>
      <c r="B3" s="67" t="s">
        <v>1</v>
      </c>
      <c r="C3" s="70" t="s">
        <v>174</v>
      </c>
      <c r="D3" s="90" t="s">
        <v>180</v>
      </c>
      <c r="E3" s="53" t="s">
        <v>181</v>
      </c>
      <c r="F3" s="54"/>
      <c r="G3" s="54"/>
      <c r="H3" s="83"/>
    </row>
    <row r="4" spans="1:8" ht="12.75" customHeight="1">
      <c r="A4" s="65"/>
      <c r="B4" s="68"/>
      <c r="C4" s="71"/>
      <c r="D4" s="91"/>
      <c r="E4" s="55"/>
      <c r="F4" s="56"/>
      <c r="G4" s="56"/>
      <c r="H4" s="84"/>
    </row>
    <row r="5" spans="1:8" ht="51" customHeight="1">
      <c r="A5" s="87"/>
      <c r="B5" s="88"/>
      <c r="C5" s="89"/>
      <c r="D5" s="92"/>
      <c r="E5" s="13" t="s">
        <v>182</v>
      </c>
      <c r="F5" s="14"/>
      <c r="G5" s="13" t="s">
        <v>183</v>
      </c>
      <c r="H5" s="13" t="s">
        <v>184</v>
      </c>
    </row>
    <row r="6" spans="1:8" ht="12" customHeight="1">
      <c r="A6" s="85"/>
      <c r="B6" s="86"/>
      <c r="C6" s="86"/>
      <c r="D6" s="86"/>
      <c r="E6" s="86"/>
      <c r="F6" s="86"/>
      <c r="G6" s="86"/>
      <c r="H6" s="86"/>
    </row>
    <row r="7" spans="1:8">
      <c r="A7" s="16" t="s">
        <v>2</v>
      </c>
      <c r="B7" s="7" t="s">
        <v>78</v>
      </c>
      <c r="C7" s="10">
        <f>SUM(C8:C18)</f>
        <v>24100.036091950002</v>
      </c>
      <c r="D7" s="30">
        <f>SUM(D8:D18)</f>
        <v>32607.904999999999</v>
      </c>
      <c r="E7" s="10">
        <f t="shared" ref="E7" si="0">SUM(E8:E18)</f>
        <v>51491.769</v>
      </c>
      <c r="F7" s="4"/>
      <c r="G7" s="10">
        <f t="shared" ref="G7:H7" si="1">SUM(G8:G18)</f>
        <v>51170.165000000001</v>
      </c>
      <c r="H7" s="10">
        <f t="shared" si="1"/>
        <v>68020.702999999994</v>
      </c>
    </row>
    <row r="8" spans="1:8" ht="39.6">
      <c r="A8" s="17" t="s">
        <v>3</v>
      </c>
      <c r="B8" s="6" t="s">
        <v>79</v>
      </c>
      <c r="C8" s="11">
        <v>841.66754423999998</v>
      </c>
      <c r="D8" s="31">
        <v>965.25199999999995</v>
      </c>
      <c r="E8" s="28">
        <v>812.97400000000005</v>
      </c>
      <c r="F8" s="8"/>
      <c r="G8" s="28">
        <v>812.97400000000005</v>
      </c>
      <c r="H8" s="28">
        <v>812.97400000000005</v>
      </c>
    </row>
    <row r="9" spans="1:8" ht="66">
      <c r="A9" s="17" t="s">
        <v>4</v>
      </c>
      <c r="B9" s="6" t="s">
        <v>80</v>
      </c>
      <c r="C9" s="11">
        <v>1653.5042396099998</v>
      </c>
      <c r="D9" s="31">
        <v>1944.308</v>
      </c>
      <c r="E9" s="28">
        <v>1815.07</v>
      </c>
      <c r="F9" s="8"/>
      <c r="G9" s="28">
        <v>1819.5640000000001</v>
      </c>
      <c r="H9" s="28">
        <v>1850.3030000000001</v>
      </c>
    </row>
    <row r="10" spans="1:8" ht="66">
      <c r="A10" s="17" t="s">
        <v>5</v>
      </c>
      <c r="B10" s="6" t="s">
        <v>81</v>
      </c>
      <c r="C10" s="11">
        <v>343.12551363999995</v>
      </c>
      <c r="D10" s="31">
        <v>372.95299999999997</v>
      </c>
      <c r="E10" s="28">
        <v>338.06799999999998</v>
      </c>
      <c r="F10" s="8"/>
      <c r="G10" s="28">
        <v>337.447</v>
      </c>
      <c r="H10" s="28">
        <v>337.41500000000002</v>
      </c>
    </row>
    <row r="11" spans="1:8">
      <c r="A11" s="17" t="s">
        <v>6</v>
      </c>
      <c r="B11" s="6" t="s">
        <v>82</v>
      </c>
      <c r="C11" s="11">
        <v>1951.2133132399999</v>
      </c>
      <c r="D11" s="31">
        <v>2203</v>
      </c>
      <c r="E11" s="28">
        <v>2307.4340000000002</v>
      </c>
      <c r="F11" s="8"/>
      <c r="G11" s="28">
        <v>2302.2449999999999</v>
      </c>
      <c r="H11" s="28">
        <v>2297.2159999999999</v>
      </c>
    </row>
    <row r="12" spans="1:8" ht="52.8">
      <c r="A12" s="17" t="s">
        <v>7</v>
      </c>
      <c r="B12" s="6" t="s">
        <v>83</v>
      </c>
      <c r="C12" s="11">
        <v>1455.4038428499998</v>
      </c>
      <c r="D12" s="31">
        <v>1553.954</v>
      </c>
      <c r="E12" s="28">
        <v>1419</v>
      </c>
      <c r="F12" s="8"/>
      <c r="G12" s="28">
        <v>1419.2370000000001</v>
      </c>
      <c r="H12" s="28">
        <v>1419.4939999999999</v>
      </c>
    </row>
    <row r="13" spans="1:8" ht="26.4">
      <c r="A13" s="17" t="s">
        <v>8</v>
      </c>
      <c r="B13" s="6" t="s">
        <v>84</v>
      </c>
      <c r="C13" s="11">
        <v>1662.65311772</v>
      </c>
      <c r="D13" s="31">
        <v>261.13499999999999</v>
      </c>
      <c r="E13" s="28">
        <v>240.94399999999999</v>
      </c>
      <c r="F13" s="9"/>
      <c r="G13" s="28">
        <v>241.33699999999999</v>
      </c>
      <c r="H13" s="28">
        <v>241.744</v>
      </c>
    </row>
    <row r="14" spans="1:8" ht="26.4">
      <c r="A14" s="17" t="s">
        <v>161</v>
      </c>
      <c r="B14" s="6" t="s">
        <v>162</v>
      </c>
      <c r="C14" s="11">
        <v>0.62346000000000001</v>
      </c>
      <c r="D14" s="31">
        <v>0.624</v>
      </c>
      <c r="E14" s="28">
        <v>0.624</v>
      </c>
      <c r="F14" s="9"/>
      <c r="G14" s="28">
        <v>0.624</v>
      </c>
      <c r="H14" s="28">
        <v>0.624</v>
      </c>
    </row>
    <row r="15" spans="1:8">
      <c r="A15" s="17" t="s">
        <v>9</v>
      </c>
      <c r="B15" s="6" t="s">
        <v>85</v>
      </c>
      <c r="C15" s="11">
        <v>10</v>
      </c>
      <c r="D15" s="31">
        <v>0</v>
      </c>
      <c r="E15" s="28">
        <v>10</v>
      </c>
      <c r="F15" s="8"/>
      <c r="G15" s="28">
        <v>10</v>
      </c>
      <c r="H15" s="28">
        <v>10</v>
      </c>
    </row>
    <row r="16" spans="1:8">
      <c r="A16" s="17" t="s">
        <v>10</v>
      </c>
      <c r="B16" s="6" t="s">
        <v>86</v>
      </c>
      <c r="C16" s="11">
        <v>0</v>
      </c>
      <c r="D16" s="31">
        <v>650</v>
      </c>
      <c r="E16" s="28">
        <v>550</v>
      </c>
      <c r="F16" s="8"/>
      <c r="G16" s="28">
        <v>550</v>
      </c>
      <c r="H16" s="28">
        <v>550</v>
      </c>
    </row>
    <row r="17" spans="1:8" ht="26.4">
      <c r="A17" s="17" t="s">
        <v>11</v>
      </c>
      <c r="B17" s="6" t="s">
        <v>87</v>
      </c>
      <c r="C17" s="11">
        <v>77.722594180000002</v>
      </c>
      <c r="D17" s="31">
        <v>68.795000000000002</v>
      </c>
      <c r="E17" s="28">
        <v>120.5</v>
      </c>
      <c r="F17" s="8"/>
      <c r="G17" s="28">
        <v>70.5</v>
      </c>
      <c r="H17" s="28">
        <v>70.5</v>
      </c>
    </row>
    <row r="18" spans="1:8">
      <c r="A18" s="17" t="s">
        <v>12</v>
      </c>
      <c r="B18" s="6" t="s">
        <v>88</v>
      </c>
      <c r="C18" s="11">
        <v>16104.12246647</v>
      </c>
      <c r="D18" s="31">
        <v>24587.883999999998</v>
      </c>
      <c r="E18" s="28">
        <v>43877.154999999999</v>
      </c>
      <c r="F18" s="8"/>
      <c r="G18" s="28">
        <v>43606.237000000001</v>
      </c>
      <c r="H18" s="28">
        <v>60430.432999999997</v>
      </c>
    </row>
    <row r="19" spans="1:8">
      <c r="A19" s="77"/>
      <c r="B19" s="78"/>
      <c r="C19" s="78"/>
      <c r="D19" s="78"/>
      <c r="E19" s="78"/>
      <c r="F19" s="78"/>
      <c r="G19" s="18"/>
      <c r="H19" s="18"/>
    </row>
    <row r="20" spans="1:8">
      <c r="A20" s="16" t="s">
        <v>13</v>
      </c>
      <c r="B20" s="7" t="s">
        <v>89</v>
      </c>
      <c r="C20" s="10">
        <f>C21+C22</f>
        <v>167.55545699000001</v>
      </c>
      <c r="D20" s="30">
        <f>SUM(D21:D22)</f>
        <v>189.928</v>
      </c>
      <c r="E20" s="10">
        <f t="shared" ref="E20" si="2">E21+E22</f>
        <v>133.50900000000001</v>
      </c>
      <c r="F20" s="4"/>
      <c r="G20" s="10">
        <f t="shared" ref="G20:H20" si="3">G21+G22</f>
        <v>127.158</v>
      </c>
      <c r="H20" s="10">
        <f t="shared" si="3"/>
        <v>133.149</v>
      </c>
    </row>
    <row r="21" spans="1:8" ht="26.4">
      <c r="A21" s="17" t="s">
        <v>14</v>
      </c>
      <c r="B21" s="6" t="s">
        <v>90</v>
      </c>
      <c r="C21" s="11">
        <v>167.55545699000001</v>
      </c>
      <c r="D21" s="36">
        <v>173.12100000000001</v>
      </c>
      <c r="E21" s="28">
        <v>120.45</v>
      </c>
      <c r="F21" s="8"/>
      <c r="G21" s="28">
        <v>122.374</v>
      </c>
      <c r="H21" s="28">
        <v>128.36500000000001</v>
      </c>
    </row>
    <row r="22" spans="1:8">
      <c r="A22" s="17" t="s">
        <v>15</v>
      </c>
      <c r="B22" s="6" t="s">
        <v>91</v>
      </c>
      <c r="C22" s="11">
        <v>0</v>
      </c>
      <c r="D22" s="36">
        <v>16.806999999999999</v>
      </c>
      <c r="E22" s="28">
        <v>13.058999999999999</v>
      </c>
      <c r="F22" s="8"/>
      <c r="G22" s="28">
        <v>4.7839999999999998</v>
      </c>
      <c r="H22" s="28">
        <v>4.7839999999999998</v>
      </c>
    </row>
    <row r="23" spans="1:8" ht="15.6" customHeight="1">
      <c r="A23" s="77"/>
      <c r="B23" s="78"/>
      <c r="C23" s="78"/>
      <c r="D23" s="78"/>
      <c r="E23" s="78"/>
      <c r="F23" s="78"/>
      <c r="G23" s="18"/>
      <c r="H23" s="18"/>
    </row>
    <row r="24" spans="1:8" ht="26.4">
      <c r="A24" s="16" t="s">
        <v>16</v>
      </c>
      <c r="B24" s="7" t="s">
        <v>92</v>
      </c>
      <c r="C24" s="10">
        <f>SUM(C25:C27)</f>
        <v>8751.9552709199997</v>
      </c>
      <c r="D24" s="30">
        <f>SUM(D25:D27)</f>
        <v>10662.915999999999</v>
      </c>
      <c r="E24" s="10">
        <f t="shared" ref="E24" si="4">SUM(E25:E27)</f>
        <v>10710.191999999999</v>
      </c>
      <c r="F24" s="4"/>
      <c r="G24" s="10">
        <f t="shared" ref="G24:H24" si="5">SUM(G25:G27)</f>
        <v>10760.151</v>
      </c>
      <c r="H24" s="10">
        <f t="shared" si="5"/>
        <v>10543.808000000001</v>
      </c>
    </row>
    <row r="25" spans="1:8" ht="52.8">
      <c r="A25" s="17" t="s">
        <v>157</v>
      </c>
      <c r="B25" s="6" t="s">
        <v>93</v>
      </c>
      <c r="C25" s="11">
        <v>1383.7630441500003</v>
      </c>
      <c r="D25" s="31">
        <v>2088.4499999999998</v>
      </c>
      <c r="E25" s="28">
        <v>2307.4679999999998</v>
      </c>
      <c r="F25" s="8"/>
      <c r="G25" s="28">
        <v>2225.3209999999999</v>
      </c>
      <c r="H25" s="28">
        <v>2025.17</v>
      </c>
    </row>
    <row r="26" spans="1:8">
      <c r="A26" s="17" t="s">
        <v>17</v>
      </c>
      <c r="B26" s="6" t="s">
        <v>94</v>
      </c>
      <c r="C26" s="11">
        <v>5858.9496037899999</v>
      </c>
      <c r="D26" s="31">
        <v>7018.2569999999996</v>
      </c>
      <c r="E26" s="28">
        <v>7062.33</v>
      </c>
      <c r="F26" s="8"/>
      <c r="G26" s="28">
        <v>7070.5630000000001</v>
      </c>
      <c r="H26" s="28">
        <v>7169.799</v>
      </c>
    </row>
    <row r="27" spans="1:8" ht="39.6">
      <c r="A27" s="17" t="s">
        <v>18</v>
      </c>
      <c r="B27" s="6" t="s">
        <v>95</v>
      </c>
      <c r="C27" s="11">
        <v>1509.2426229800001</v>
      </c>
      <c r="D27" s="31">
        <v>1556.2090000000001</v>
      </c>
      <c r="E27" s="28">
        <v>1340.394</v>
      </c>
      <c r="F27" s="8"/>
      <c r="G27" s="28">
        <v>1464.2670000000001</v>
      </c>
      <c r="H27" s="28">
        <v>1348.8389999999999</v>
      </c>
    </row>
    <row r="28" spans="1:8">
      <c r="A28" s="77"/>
      <c r="B28" s="78"/>
      <c r="C28" s="78"/>
      <c r="D28" s="78"/>
      <c r="E28" s="78"/>
      <c r="F28" s="78"/>
      <c r="G28" s="18"/>
      <c r="H28" s="18"/>
    </row>
    <row r="29" spans="1:8">
      <c r="A29" s="16" t="s">
        <v>19</v>
      </c>
      <c r="B29" s="7" t="s">
        <v>96</v>
      </c>
      <c r="C29" s="10">
        <f>SUM(C30:C40)</f>
        <v>102968.55706394</v>
      </c>
      <c r="D29" s="30">
        <f>SUM(D30:D40)</f>
        <v>148493.13199999998</v>
      </c>
      <c r="E29" s="10">
        <f t="shared" ref="E29" si="6">SUM(E30:E40)</f>
        <v>107594.97</v>
      </c>
      <c r="F29" s="4"/>
      <c r="G29" s="10">
        <f>SUM(G30:G40)</f>
        <v>128738.68100000001</v>
      </c>
      <c r="H29" s="10">
        <f>SUM(H30:H40)</f>
        <v>114900.52799999999</v>
      </c>
    </row>
    <row r="30" spans="1:8">
      <c r="A30" s="17" t="s">
        <v>20</v>
      </c>
      <c r="B30" s="6" t="s">
        <v>97</v>
      </c>
      <c r="C30" s="11">
        <v>2549.6684956999998</v>
      </c>
      <c r="D30" s="35">
        <v>2986.9160000000002</v>
      </c>
      <c r="E30" s="28">
        <v>3050.6190000000001</v>
      </c>
      <c r="F30" s="9"/>
      <c r="G30" s="28">
        <v>3035.5369999999998</v>
      </c>
      <c r="H30" s="28">
        <v>3051.0929999999998</v>
      </c>
    </row>
    <row r="31" spans="1:8">
      <c r="A31" s="20" t="s">
        <v>21</v>
      </c>
      <c r="B31" s="6" t="s">
        <v>98</v>
      </c>
      <c r="C31" s="11">
        <v>121.36641761</v>
      </c>
      <c r="D31" s="35">
        <v>176.77500000000001</v>
      </c>
      <c r="E31" s="28">
        <v>151.03200000000001</v>
      </c>
      <c r="F31" s="8"/>
      <c r="G31" s="28">
        <v>150.964</v>
      </c>
      <c r="H31" s="28">
        <v>150.816</v>
      </c>
    </row>
    <row r="32" spans="1:8" ht="26.4">
      <c r="A32" s="17" t="s">
        <v>22</v>
      </c>
      <c r="B32" s="6" t="s">
        <v>99</v>
      </c>
      <c r="C32" s="11">
        <v>1.3331100499999999</v>
      </c>
      <c r="D32" s="31">
        <v>4.202</v>
      </c>
      <c r="E32" s="28">
        <v>25.850999999999999</v>
      </c>
      <c r="F32" s="8"/>
      <c r="G32" s="28">
        <v>25.850999999999999</v>
      </c>
      <c r="H32" s="28">
        <v>25.850999999999999</v>
      </c>
    </row>
    <row r="33" spans="1:8">
      <c r="A33" s="17" t="s">
        <v>23</v>
      </c>
      <c r="B33" s="6" t="s">
        <v>100</v>
      </c>
      <c r="C33" s="11">
        <v>8603.9304244899995</v>
      </c>
      <c r="D33" s="35">
        <v>6764.4340000000002</v>
      </c>
      <c r="E33" s="28">
        <v>8129.1639999999998</v>
      </c>
      <c r="F33" s="8"/>
      <c r="G33" s="28">
        <v>8870.6740000000009</v>
      </c>
      <c r="H33" s="28">
        <v>7884.5969999999998</v>
      </c>
    </row>
    <row r="34" spans="1:8">
      <c r="A34" s="17" t="s">
        <v>24</v>
      </c>
      <c r="B34" s="6" t="s">
        <v>101</v>
      </c>
      <c r="C34" s="11">
        <v>847.30899305999992</v>
      </c>
      <c r="D34" s="31">
        <v>341.76900000000001</v>
      </c>
      <c r="E34" s="28">
        <v>554.88900000000001</v>
      </c>
      <c r="F34" s="8"/>
      <c r="G34" s="28">
        <v>755.303</v>
      </c>
      <c r="H34" s="28">
        <v>614.13800000000003</v>
      </c>
    </row>
    <row r="35" spans="1:8">
      <c r="A35" s="17" t="s">
        <v>25</v>
      </c>
      <c r="B35" s="6" t="s">
        <v>102</v>
      </c>
      <c r="C35" s="11">
        <v>2697.65613003</v>
      </c>
      <c r="D35" s="31">
        <v>2939.7350000000001</v>
      </c>
      <c r="E35" s="28">
        <v>3045.4540000000002</v>
      </c>
      <c r="F35" s="8"/>
      <c r="G35" s="28">
        <v>3055.8609999999999</v>
      </c>
      <c r="H35" s="28">
        <v>3011.518</v>
      </c>
    </row>
    <row r="36" spans="1:8">
      <c r="A36" s="17" t="s">
        <v>26</v>
      </c>
      <c r="B36" s="6" t="s">
        <v>103</v>
      </c>
      <c r="C36" s="11">
        <v>6372.9820738099997</v>
      </c>
      <c r="D36" s="31">
        <v>13276.844999999999</v>
      </c>
      <c r="E36" s="28">
        <v>12454.349</v>
      </c>
      <c r="F36" s="8"/>
      <c r="G36" s="28">
        <v>10205.51</v>
      </c>
      <c r="H36" s="28">
        <v>6772.7979999999998</v>
      </c>
    </row>
    <row r="37" spans="1:8">
      <c r="A37" s="17" t="s">
        <v>27</v>
      </c>
      <c r="B37" s="6" t="s">
        <v>104</v>
      </c>
      <c r="C37" s="11">
        <v>69372.47518039</v>
      </c>
      <c r="D37" s="31">
        <v>94131.148000000001</v>
      </c>
      <c r="E37" s="28">
        <v>54533.061999999998</v>
      </c>
      <c r="F37" s="8"/>
      <c r="G37" s="28">
        <v>79938.69</v>
      </c>
      <c r="H37" s="28">
        <v>75422.150999999998</v>
      </c>
    </row>
    <row r="38" spans="1:8">
      <c r="A38" s="17" t="s">
        <v>28</v>
      </c>
      <c r="B38" s="6" t="s">
        <v>105</v>
      </c>
      <c r="C38" s="11">
        <v>3633.0569895000003</v>
      </c>
      <c r="D38" s="31">
        <v>7405.94</v>
      </c>
      <c r="E38" s="28">
        <v>8959.4590000000007</v>
      </c>
      <c r="F38" s="8"/>
      <c r="G38" s="28">
        <v>7440.3180000000002</v>
      </c>
      <c r="H38" s="28">
        <v>8827.0329999999994</v>
      </c>
    </row>
    <row r="39" spans="1:8" ht="26.4">
      <c r="A39" s="17" t="s">
        <v>164</v>
      </c>
      <c r="B39" s="6" t="s">
        <v>163</v>
      </c>
      <c r="C39" s="11">
        <v>110.86484799999999</v>
      </c>
      <c r="D39" s="31">
        <v>38.612000000000002</v>
      </c>
      <c r="E39" s="28">
        <v>37.4</v>
      </c>
      <c r="F39" s="8"/>
      <c r="G39" s="28">
        <v>37.4</v>
      </c>
      <c r="H39" s="28">
        <v>37.4</v>
      </c>
    </row>
    <row r="40" spans="1:8" ht="26.4">
      <c r="A40" s="17" t="s">
        <v>29</v>
      </c>
      <c r="B40" s="6" t="s">
        <v>106</v>
      </c>
      <c r="C40" s="11">
        <v>8657.9144013000005</v>
      </c>
      <c r="D40" s="35">
        <v>20426.756000000001</v>
      </c>
      <c r="E40" s="28">
        <v>16653.690999999999</v>
      </c>
      <c r="F40" s="8"/>
      <c r="G40" s="28">
        <v>15222.573</v>
      </c>
      <c r="H40" s="28">
        <v>9103.1329999999998</v>
      </c>
    </row>
    <row r="41" spans="1:8">
      <c r="A41" s="81"/>
      <c r="B41" s="82"/>
      <c r="C41" s="82"/>
      <c r="D41" s="82"/>
      <c r="E41" s="82"/>
      <c r="F41" s="82"/>
      <c r="G41" s="18"/>
      <c r="H41" s="18"/>
    </row>
    <row r="42" spans="1:8">
      <c r="A42" s="16" t="s">
        <v>30</v>
      </c>
      <c r="B42" s="7" t="s">
        <v>107</v>
      </c>
      <c r="C42" s="10">
        <f>SUM(C43:C47)</f>
        <v>19376.083611059999</v>
      </c>
      <c r="D42" s="30">
        <f t="shared" ref="D42:E42" si="7">SUM(D43:D47)</f>
        <v>25787.875</v>
      </c>
      <c r="E42" s="10">
        <f t="shared" si="7"/>
        <v>26086.502999999997</v>
      </c>
      <c r="F42" s="4"/>
      <c r="G42" s="10">
        <f t="shared" ref="G42:H42" si="8">SUM(G43:G47)</f>
        <v>23045.495999999999</v>
      </c>
      <c r="H42" s="10">
        <f t="shared" si="8"/>
        <v>15785.245999999999</v>
      </c>
    </row>
    <row r="43" spans="1:8">
      <c r="A43" s="17" t="s">
        <v>31</v>
      </c>
      <c r="B43" s="6" t="s">
        <v>108</v>
      </c>
      <c r="C43" s="11">
        <v>2861.2622675100001</v>
      </c>
      <c r="D43" s="31">
        <v>3401.5920000000001</v>
      </c>
      <c r="E43" s="28">
        <v>5193.5780000000004</v>
      </c>
      <c r="F43" s="8"/>
      <c r="G43" s="28">
        <v>3305.32</v>
      </c>
      <c r="H43" s="28">
        <v>1016.256</v>
      </c>
    </row>
    <row r="44" spans="1:8">
      <c r="A44" s="17" t="s">
        <v>32</v>
      </c>
      <c r="B44" s="6" t="s">
        <v>109</v>
      </c>
      <c r="C44" s="11">
        <v>6152.7254668599999</v>
      </c>
      <c r="D44" s="31">
        <v>9658.4599999999991</v>
      </c>
      <c r="E44" s="28">
        <v>6420.1589999999997</v>
      </c>
      <c r="F44" s="8"/>
      <c r="G44" s="28">
        <v>6040.4210000000003</v>
      </c>
      <c r="H44" s="28">
        <v>2243.971</v>
      </c>
    </row>
    <row r="45" spans="1:8">
      <c r="A45" s="20" t="s">
        <v>33</v>
      </c>
      <c r="B45" s="6" t="s">
        <v>110</v>
      </c>
      <c r="C45" s="11">
        <v>6427.0353080300001</v>
      </c>
      <c r="D45" s="31">
        <v>7852.3850000000002</v>
      </c>
      <c r="E45" s="28">
        <v>10151.31</v>
      </c>
      <c r="F45" s="8"/>
      <c r="G45" s="28">
        <v>9970.0779999999995</v>
      </c>
      <c r="H45" s="28">
        <v>8662.0499999999993</v>
      </c>
    </row>
    <row r="46" spans="1:8" ht="39.6">
      <c r="A46" s="20" t="s">
        <v>34</v>
      </c>
      <c r="B46" s="6" t="s">
        <v>111</v>
      </c>
      <c r="C46" s="11">
        <v>46.9</v>
      </c>
      <c r="D46" s="31">
        <v>0</v>
      </c>
      <c r="E46" s="28">
        <v>0</v>
      </c>
      <c r="F46" s="5"/>
      <c r="G46" s="28">
        <v>0</v>
      </c>
      <c r="H46" s="28">
        <v>0</v>
      </c>
    </row>
    <row r="47" spans="1:8" ht="26.4">
      <c r="A47" s="17" t="s">
        <v>35</v>
      </c>
      <c r="B47" s="6" t="s">
        <v>112</v>
      </c>
      <c r="C47" s="11">
        <v>3888.1605686600001</v>
      </c>
      <c r="D47" s="31">
        <v>4875.4380000000001</v>
      </c>
      <c r="E47" s="28">
        <v>4321.4560000000001</v>
      </c>
      <c r="F47" s="8"/>
      <c r="G47" s="28">
        <v>3729.6770000000001</v>
      </c>
      <c r="H47" s="28">
        <v>3862.9690000000001</v>
      </c>
    </row>
    <row r="48" spans="1:8" ht="15.6" customHeight="1">
      <c r="A48" s="77"/>
      <c r="B48" s="78"/>
      <c r="C48" s="78"/>
      <c r="D48" s="78"/>
      <c r="E48" s="78"/>
      <c r="F48" s="78"/>
      <c r="G48" s="18"/>
      <c r="H48" s="18"/>
    </row>
    <row r="49" spans="1:9">
      <c r="A49" s="16" t="s">
        <v>36</v>
      </c>
      <c r="B49" s="7" t="s">
        <v>113</v>
      </c>
      <c r="C49" s="10">
        <f>C51+C53</f>
        <v>7209.5571528199998</v>
      </c>
      <c r="D49" s="30">
        <f>SUM(D50:D53)</f>
        <v>34259.858</v>
      </c>
      <c r="E49" s="10">
        <f>E51+E53+E52+E50</f>
        <v>17179.560999999998</v>
      </c>
      <c r="F49" s="4"/>
      <c r="G49" s="10">
        <f>G51+G53+G50</f>
        <v>11702.255000000001</v>
      </c>
      <c r="H49" s="10">
        <f>H51+H53+H50</f>
        <v>8595.862000000001</v>
      </c>
    </row>
    <row r="50" spans="1:9" ht="26.4">
      <c r="A50" s="17" t="s">
        <v>177</v>
      </c>
      <c r="B50" s="6" t="s">
        <v>176</v>
      </c>
      <c r="C50" s="11">
        <v>0</v>
      </c>
      <c r="D50" s="31">
        <v>4165.7349999999997</v>
      </c>
      <c r="E50" s="28">
        <v>5411.75</v>
      </c>
      <c r="F50" s="4"/>
      <c r="G50" s="28">
        <v>5022.59</v>
      </c>
      <c r="H50" s="28">
        <v>4304.3829999999998</v>
      </c>
    </row>
    <row r="51" spans="1:9" ht="26.4">
      <c r="A51" s="17" t="s">
        <v>37</v>
      </c>
      <c r="B51" s="6" t="s">
        <v>114</v>
      </c>
      <c r="C51" s="11">
        <v>27.633653690000003</v>
      </c>
      <c r="D51" s="31">
        <v>31.632999999999999</v>
      </c>
      <c r="E51" s="28">
        <v>33.335000000000001</v>
      </c>
      <c r="F51" s="8"/>
      <c r="G51" s="28">
        <v>34.183</v>
      </c>
      <c r="H51" s="28">
        <v>35.084000000000003</v>
      </c>
    </row>
    <row r="52" spans="1:9" ht="26.4">
      <c r="A52" s="17" t="s">
        <v>179</v>
      </c>
      <c r="B52" s="6" t="s">
        <v>178</v>
      </c>
      <c r="C52" s="11">
        <v>0</v>
      </c>
      <c r="D52" s="31">
        <v>7.3250000000000002</v>
      </c>
      <c r="E52" s="28">
        <v>8.9</v>
      </c>
      <c r="F52" s="8"/>
      <c r="G52" s="28">
        <v>0</v>
      </c>
      <c r="H52" s="28">
        <v>0</v>
      </c>
    </row>
    <row r="53" spans="1:9" ht="26.4">
      <c r="A53" s="17" t="s">
        <v>38</v>
      </c>
      <c r="B53" s="6" t="s">
        <v>115</v>
      </c>
      <c r="C53" s="11">
        <v>7181.92349913</v>
      </c>
      <c r="D53" s="31">
        <v>30055.165000000001</v>
      </c>
      <c r="E53" s="28">
        <v>11725.575999999999</v>
      </c>
      <c r="F53" s="8"/>
      <c r="G53" s="28">
        <v>6645.482</v>
      </c>
      <c r="H53" s="28">
        <v>4256.3950000000004</v>
      </c>
    </row>
    <row r="54" spans="1:9">
      <c r="A54" s="77"/>
      <c r="B54" s="78"/>
      <c r="C54" s="78"/>
      <c r="D54" s="78"/>
      <c r="E54" s="78"/>
      <c r="F54" s="78"/>
      <c r="G54" s="28"/>
      <c r="H54" s="18"/>
    </row>
    <row r="55" spans="1:9">
      <c r="A55" s="16" t="s">
        <v>39</v>
      </c>
      <c r="B55" s="7" t="s">
        <v>116</v>
      </c>
      <c r="C55" s="10">
        <f>SUM(C56:C64)</f>
        <v>136754.76961727004</v>
      </c>
      <c r="D55" s="30">
        <f t="shared" ref="D55:E55" si="9">SUM(D56:D64)</f>
        <v>153752.78699999998</v>
      </c>
      <c r="E55" s="10">
        <f t="shared" si="9"/>
        <v>174931.96300000002</v>
      </c>
      <c r="F55" s="4"/>
      <c r="G55" s="10">
        <f t="shared" ref="G55:H55" si="10">SUM(G56:G64)</f>
        <v>179006.51600000003</v>
      </c>
      <c r="H55" s="10">
        <f t="shared" si="10"/>
        <v>161101.41</v>
      </c>
    </row>
    <row r="56" spans="1:9">
      <c r="A56" s="17" t="s">
        <v>40</v>
      </c>
      <c r="B56" s="6" t="s">
        <v>117</v>
      </c>
      <c r="C56" s="11">
        <v>41718.99045125</v>
      </c>
      <c r="D56" s="31">
        <v>43179.637000000002</v>
      </c>
      <c r="E56" s="28">
        <v>45904.154000000002</v>
      </c>
      <c r="F56" s="8"/>
      <c r="G56" s="28">
        <v>48367.125999999997</v>
      </c>
      <c r="H56" s="28">
        <v>47058.057000000001</v>
      </c>
    </row>
    <row r="57" spans="1:9">
      <c r="A57" s="17" t="s">
        <v>41</v>
      </c>
      <c r="B57" s="6" t="s">
        <v>118</v>
      </c>
      <c r="C57" s="11">
        <v>71340.525902070003</v>
      </c>
      <c r="D57" s="31">
        <v>84001.48</v>
      </c>
      <c r="E57" s="28">
        <v>102462.34</v>
      </c>
      <c r="F57" s="8"/>
      <c r="G57" s="28">
        <v>104921.281</v>
      </c>
      <c r="H57" s="28">
        <v>88274.566999999995</v>
      </c>
      <c r="I57" s="33"/>
    </row>
    <row r="58" spans="1:9">
      <c r="A58" s="17" t="s">
        <v>42</v>
      </c>
      <c r="B58" s="6" t="s">
        <v>119</v>
      </c>
      <c r="C58" s="11">
        <v>376.33261686000003</v>
      </c>
      <c r="D58" s="31">
        <v>1516.6320000000001</v>
      </c>
      <c r="E58" s="28">
        <v>940.64</v>
      </c>
      <c r="F58" s="8"/>
      <c r="G58" s="28">
        <v>1163.133</v>
      </c>
      <c r="H58" s="28">
        <v>1174.3430000000001</v>
      </c>
    </row>
    <row r="59" spans="1:9">
      <c r="A59" s="17" t="s">
        <v>43</v>
      </c>
      <c r="B59" s="6" t="s">
        <v>120</v>
      </c>
      <c r="C59" s="11">
        <v>11474.492885399999</v>
      </c>
      <c r="D59" s="31">
        <v>12301.293</v>
      </c>
      <c r="E59" s="28">
        <v>12902.85</v>
      </c>
      <c r="F59" s="8"/>
      <c r="G59" s="28">
        <v>12610.342000000001</v>
      </c>
      <c r="H59" s="28">
        <v>12472.107</v>
      </c>
    </row>
    <row r="60" spans="1:9" ht="41.25" customHeight="1">
      <c r="A60" s="17" t="s">
        <v>44</v>
      </c>
      <c r="B60" s="6" t="s">
        <v>121</v>
      </c>
      <c r="C60" s="11">
        <v>631.40981223000006</v>
      </c>
      <c r="D60" s="31">
        <v>406.55399999999997</v>
      </c>
      <c r="E60" s="28">
        <v>543.71</v>
      </c>
      <c r="F60" s="8"/>
      <c r="G60" s="28">
        <v>544.07000000000005</v>
      </c>
      <c r="H60" s="28">
        <v>544.33199999999999</v>
      </c>
    </row>
    <row r="61" spans="1:9">
      <c r="A61" s="17" t="s">
        <v>45</v>
      </c>
      <c r="B61" s="6" t="s">
        <v>122</v>
      </c>
      <c r="C61" s="11">
        <v>6283.7997312000007</v>
      </c>
      <c r="D61" s="31">
        <v>6774.0730000000003</v>
      </c>
      <c r="E61" s="28">
        <v>6566.759</v>
      </c>
      <c r="F61" s="8"/>
      <c r="G61" s="28">
        <v>6796.6210000000001</v>
      </c>
      <c r="H61" s="28">
        <v>6952.357</v>
      </c>
    </row>
    <row r="62" spans="1:9">
      <c r="A62" s="17" t="s">
        <v>46</v>
      </c>
      <c r="B62" s="6" t="s">
        <v>123</v>
      </c>
      <c r="C62" s="11">
        <v>157.2024955</v>
      </c>
      <c r="D62" s="31">
        <v>224.822</v>
      </c>
      <c r="E62" s="28">
        <v>228.25700000000001</v>
      </c>
      <c r="F62" s="8"/>
      <c r="G62" s="28">
        <v>228.25700000000001</v>
      </c>
      <c r="H62" s="28">
        <v>228.25700000000001</v>
      </c>
    </row>
    <row r="63" spans="1:9" ht="24">
      <c r="A63" s="21" t="s">
        <v>169</v>
      </c>
      <c r="B63" s="6" t="s">
        <v>170</v>
      </c>
      <c r="C63" s="11">
        <v>1.1000000000000001</v>
      </c>
      <c r="D63" s="31">
        <v>0</v>
      </c>
      <c r="E63" s="28">
        <v>0</v>
      </c>
      <c r="F63" s="8"/>
      <c r="G63" s="28">
        <v>0</v>
      </c>
      <c r="H63" s="28">
        <v>0</v>
      </c>
    </row>
    <row r="64" spans="1:9">
      <c r="A64" s="17" t="s">
        <v>47</v>
      </c>
      <c r="B64" s="6" t="s">
        <v>124</v>
      </c>
      <c r="C64" s="11">
        <v>4770.9157227599999</v>
      </c>
      <c r="D64" s="31">
        <v>5348.2960000000003</v>
      </c>
      <c r="E64" s="28">
        <v>5383.2529999999997</v>
      </c>
      <c r="F64" s="8"/>
      <c r="G64" s="28">
        <v>4375.6859999999997</v>
      </c>
      <c r="H64" s="28">
        <v>4397.3900000000003</v>
      </c>
    </row>
    <row r="65" spans="1:8" ht="15.6" customHeight="1">
      <c r="A65" s="77"/>
      <c r="B65" s="78"/>
      <c r="C65" s="78"/>
      <c r="D65" s="78"/>
      <c r="E65" s="78"/>
      <c r="F65" s="78"/>
      <c r="G65" s="18"/>
      <c r="H65" s="18"/>
    </row>
    <row r="66" spans="1:8">
      <c r="A66" s="16" t="s">
        <v>159</v>
      </c>
      <c r="B66" s="7" t="s">
        <v>125</v>
      </c>
      <c r="C66" s="10">
        <f>C67+C70</f>
        <v>7784.8501397300006</v>
      </c>
      <c r="D66" s="30">
        <f>SUM(D67:D70)</f>
        <v>6582.6110000000008</v>
      </c>
      <c r="E66" s="10">
        <f>E67+E70+E68+E69</f>
        <v>6542.8</v>
      </c>
      <c r="F66" s="4"/>
      <c r="G66" s="10">
        <f>G67+G70+G68</f>
        <v>6234.3469999999998</v>
      </c>
      <c r="H66" s="10">
        <f>H67+H70+H68</f>
        <v>4853.1409999999996</v>
      </c>
    </row>
    <row r="67" spans="1:8">
      <c r="A67" s="17" t="s">
        <v>48</v>
      </c>
      <c r="B67" s="6" t="s">
        <v>126</v>
      </c>
      <c r="C67" s="11">
        <v>7550.6220997700002</v>
      </c>
      <c r="D67" s="31">
        <v>6307.43</v>
      </c>
      <c r="E67" s="28">
        <v>6335.8119999999999</v>
      </c>
      <c r="F67" s="8"/>
      <c r="G67" s="28">
        <v>6030.9639999999999</v>
      </c>
      <c r="H67" s="28">
        <v>4648.7299999999996</v>
      </c>
    </row>
    <row r="68" spans="1:8">
      <c r="A68" s="22" t="s">
        <v>165</v>
      </c>
      <c r="B68" s="6" t="s">
        <v>166</v>
      </c>
      <c r="C68" s="11">
        <v>0</v>
      </c>
      <c r="D68" s="31">
        <v>30</v>
      </c>
      <c r="E68" s="28">
        <v>20</v>
      </c>
      <c r="F68" s="8"/>
      <c r="G68" s="28">
        <v>20</v>
      </c>
      <c r="H68" s="28">
        <v>20</v>
      </c>
    </row>
    <row r="69" spans="1:8" ht="26.4">
      <c r="A69" s="22" t="s">
        <v>167</v>
      </c>
      <c r="B69" s="6" t="s">
        <v>168</v>
      </c>
      <c r="C69" s="11">
        <v>0</v>
      </c>
      <c r="D69" s="31">
        <v>8.0459999999999994</v>
      </c>
      <c r="E69" s="28">
        <v>4.3440000000000003</v>
      </c>
      <c r="F69" s="8"/>
      <c r="G69" s="28">
        <v>0</v>
      </c>
      <c r="H69" s="28">
        <v>0</v>
      </c>
    </row>
    <row r="70" spans="1:8" ht="26.4">
      <c r="A70" s="17" t="s">
        <v>158</v>
      </c>
      <c r="B70" s="6" t="s">
        <v>127</v>
      </c>
      <c r="C70" s="11">
        <v>234.22803995999999</v>
      </c>
      <c r="D70" s="31">
        <v>237.13499999999999</v>
      </c>
      <c r="E70" s="28">
        <v>182.64400000000001</v>
      </c>
      <c r="F70" s="8"/>
      <c r="G70" s="28">
        <v>183.38300000000001</v>
      </c>
      <c r="H70" s="28">
        <v>184.411</v>
      </c>
    </row>
    <row r="71" spans="1:8" ht="15">
      <c r="A71" s="79"/>
      <c r="B71" s="80"/>
      <c r="C71" s="80"/>
      <c r="D71" s="80"/>
      <c r="E71" s="80"/>
      <c r="F71" s="80"/>
      <c r="G71" s="18"/>
      <c r="H71" s="18"/>
    </row>
    <row r="72" spans="1:8">
      <c r="A72" s="16" t="s">
        <v>49</v>
      </c>
      <c r="B72" s="7" t="s">
        <v>128</v>
      </c>
      <c r="C72" s="10">
        <f>SUM(C73:C79)</f>
        <v>80108.326886739989</v>
      </c>
      <c r="D72" s="30">
        <f t="shared" ref="D72:E72" si="11">SUM(D73:D79)</f>
        <v>92980.939000000013</v>
      </c>
      <c r="E72" s="10">
        <f t="shared" si="11"/>
        <v>79007.714999999997</v>
      </c>
      <c r="F72" s="4"/>
      <c r="G72" s="10">
        <f t="shared" ref="G72:H72" si="12">SUM(G73:G79)</f>
        <v>71105.226999999999</v>
      </c>
      <c r="H72" s="10">
        <f t="shared" si="12"/>
        <v>71163.396000000008</v>
      </c>
    </row>
    <row r="73" spans="1:8">
      <c r="A73" s="17" t="s">
        <v>50</v>
      </c>
      <c r="B73" s="6" t="s">
        <v>129</v>
      </c>
      <c r="C73" s="11">
        <v>30528.475434759996</v>
      </c>
      <c r="D73" s="31">
        <v>25674.257000000001</v>
      </c>
      <c r="E73" s="28">
        <v>26752.027999999998</v>
      </c>
      <c r="F73" s="8"/>
      <c r="G73" s="28">
        <v>29269.457999999999</v>
      </c>
      <c r="H73" s="28">
        <v>30607.827000000001</v>
      </c>
    </row>
    <row r="74" spans="1:8">
      <c r="A74" s="17" t="s">
        <v>51</v>
      </c>
      <c r="B74" s="6" t="s">
        <v>130</v>
      </c>
      <c r="C74" s="11">
        <v>14067.773894200001</v>
      </c>
      <c r="D74" s="31">
        <v>18572.502</v>
      </c>
      <c r="E74" s="28">
        <v>15496.21</v>
      </c>
      <c r="F74" s="8"/>
      <c r="G74" s="28">
        <v>17717.216</v>
      </c>
      <c r="H74" s="28">
        <v>18123.358</v>
      </c>
    </row>
    <row r="75" spans="1:8">
      <c r="A75" s="17" t="s">
        <v>52</v>
      </c>
      <c r="B75" s="6" t="s">
        <v>131</v>
      </c>
      <c r="C75" s="11">
        <v>1332.2326242700001</v>
      </c>
      <c r="D75" s="31">
        <v>1012.104</v>
      </c>
      <c r="E75" s="28">
        <v>801.94600000000003</v>
      </c>
      <c r="F75" s="8"/>
      <c r="G75" s="28">
        <v>816.36199999999997</v>
      </c>
      <c r="H75" s="28">
        <v>844.495</v>
      </c>
    </row>
    <row r="76" spans="1:8">
      <c r="A76" s="23" t="s">
        <v>53</v>
      </c>
      <c r="B76" s="6" t="s">
        <v>132</v>
      </c>
      <c r="C76" s="11">
        <v>1152.5402316500001</v>
      </c>
      <c r="D76" s="31">
        <v>1207.2529999999999</v>
      </c>
      <c r="E76" s="28">
        <v>1350.14</v>
      </c>
      <c r="F76" s="8"/>
      <c r="G76" s="28">
        <v>1356.0429999999999</v>
      </c>
      <c r="H76" s="28">
        <v>1357.114</v>
      </c>
    </row>
    <row r="77" spans="1:8" ht="39.6">
      <c r="A77" s="17" t="s">
        <v>54</v>
      </c>
      <c r="B77" s="6" t="s">
        <v>133</v>
      </c>
      <c r="C77" s="11">
        <v>752.63823000000002</v>
      </c>
      <c r="D77" s="31">
        <v>828.28599999999994</v>
      </c>
      <c r="E77" s="28">
        <v>860.71799999999996</v>
      </c>
      <c r="F77" s="8"/>
      <c r="G77" s="28">
        <v>860.71799999999996</v>
      </c>
      <c r="H77" s="28">
        <v>860.71799999999996</v>
      </c>
    </row>
    <row r="78" spans="1:8" ht="26.4">
      <c r="A78" s="17" t="s">
        <v>55</v>
      </c>
      <c r="B78" s="6" t="s">
        <v>134</v>
      </c>
      <c r="C78" s="11">
        <v>465.34093274000003</v>
      </c>
      <c r="D78" s="31">
        <v>471.00200000000001</v>
      </c>
      <c r="E78" s="28">
        <v>636.14499999999998</v>
      </c>
      <c r="F78" s="8"/>
      <c r="G78" s="28">
        <v>636.14499999999998</v>
      </c>
      <c r="H78" s="28">
        <v>636.14499999999998</v>
      </c>
    </row>
    <row r="79" spans="1:8" ht="26.4">
      <c r="A79" s="17" t="s">
        <v>56</v>
      </c>
      <c r="B79" s="6" t="s">
        <v>135</v>
      </c>
      <c r="C79" s="11">
        <v>31809.32553912</v>
      </c>
      <c r="D79" s="31">
        <v>45215.535000000003</v>
      </c>
      <c r="E79" s="28">
        <v>33110.527999999998</v>
      </c>
      <c r="F79" s="8"/>
      <c r="G79" s="28">
        <v>20449.285</v>
      </c>
      <c r="H79" s="28">
        <v>18733.739000000001</v>
      </c>
    </row>
    <row r="80" spans="1:8" ht="15">
      <c r="A80" s="79"/>
      <c r="B80" s="80"/>
      <c r="C80" s="80"/>
      <c r="D80" s="80"/>
      <c r="E80" s="80"/>
      <c r="F80" s="80"/>
      <c r="G80" s="18"/>
      <c r="H80" s="18"/>
    </row>
    <row r="81" spans="1:8">
      <c r="A81" s="16" t="s">
        <v>57</v>
      </c>
      <c r="B81" s="7" t="s">
        <v>136</v>
      </c>
      <c r="C81" s="10">
        <f>SUM(C82:C86)</f>
        <v>124708.12575012</v>
      </c>
      <c r="D81" s="30">
        <f t="shared" ref="D81:E81" si="13">SUM(D82:D86)</f>
        <v>154425.014</v>
      </c>
      <c r="E81" s="10">
        <f t="shared" si="13"/>
        <v>166302.65399999998</v>
      </c>
      <c r="F81" s="4"/>
      <c r="G81" s="10">
        <f t="shared" ref="G81" si="14">SUM(G82:G86)</f>
        <v>169522.69200000001</v>
      </c>
      <c r="H81" s="10">
        <f t="shared" ref="H81" si="15">SUM(H82:H86)</f>
        <v>168812.777</v>
      </c>
    </row>
    <row r="82" spans="1:8">
      <c r="A82" s="17" t="s">
        <v>58</v>
      </c>
      <c r="B82" s="6" t="s">
        <v>137</v>
      </c>
      <c r="C82" s="11">
        <v>528.33291065000003</v>
      </c>
      <c r="D82" s="31">
        <v>600.72799999999995</v>
      </c>
      <c r="E82" s="28">
        <v>637.47199999999998</v>
      </c>
      <c r="F82" s="8"/>
      <c r="G82" s="28">
        <v>637.89099999999996</v>
      </c>
      <c r="H82" s="28">
        <v>637.89099999999996</v>
      </c>
    </row>
    <row r="83" spans="1:8">
      <c r="A83" s="17" t="s">
        <v>59</v>
      </c>
      <c r="B83" s="6" t="s">
        <v>138</v>
      </c>
      <c r="C83" s="11">
        <v>15265.58031623</v>
      </c>
      <c r="D83" s="31">
        <v>17282.627</v>
      </c>
      <c r="E83" s="28">
        <v>19935.704000000002</v>
      </c>
      <c r="F83" s="8"/>
      <c r="G83" s="28">
        <v>21831.307000000001</v>
      </c>
      <c r="H83" s="28">
        <v>20959.026000000002</v>
      </c>
    </row>
    <row r="84" spans="1:8">
      <c r="A84" s="17" t="s">
        <v>60</v>
      </c>
      <c r="B84" s="6" t="s">
        <v>139</v>
      </c>
      <c r="C84" s="11">
        <v>92648.624156360005</v>
      </c>
      <c r="D84" s="31">
        <v>118868.42</v>
      </c>
      <c r="E84" s="28">
        <v>127430.156</v>
      </c>
      <c r="F84" s="8"/>
      <c r="G84" s="28">
        <v>128731.202</v>
      </c>
      <c r="H84" s="28">
        <v>128788.22100000001</v>
      </c>
    </row>
    <row r="85" spans="1:8">
      <c r="A85" s="20" t="s">
        <v>61</v>
      </c>
      <c r="B85" s="6" t="s">
        <v>140</v>
      </c>
      <c r="C85" s="11">
        <v>12953.67264008</v>
      </c>
      <c r="D85" s="31">
        <v>13960.611999999999</v>
      </c>
      <c r="E85" s="28">
        <v>14950.468000000001</v>
      </c>
      <c r="F85" s="5"/>
      <c r="G85" s="28">
        <v>14998.477000000001</v>
      </c>
      <c r="H85" s="28">
        <v>15152.319</v>
      </c>
    </row>
    <row r="86" spans="1:8" ht="26.4">
      <c r="A86" s="17" t="s">
        <v>62</v>
      </c>
      <c r="B86" s="6" t="s">
        <v>141</v>
      </c>
      <c r="C86" s="11">
        <v>3311.9157268000004</v>
      </c>
      <c r="D86" s="31">
        <v>3712.627</v>
      </c>
      <c r="E86" s="28">
        <v>3348.8539999999998</v>
      </c>
      <c r="F86" s="5"/>
      <c r="G86" s="28">
        <v>3323.8150000000001</v>
      </c>
      <c r="H86" s="28">
        <v>3275.32</v>
      </c>
    </row>
    <row r="87" spans="1:8">
      <c r="A87" s="77"/>
      <c r="B87" s="78"/>
      <c r="C87" s="78"/>
      <c r="D87" s="78"/>
      <c r="E87" s="78"/>
      <c r="F87" s="78"/>
      <c r="G87" s="18"/>
      <c r="H87" s="18"/>
    </row>
    <row r="88" spans="1:8">
      <c r="A88" s="16" t="s">
        <v>63</v>
      </c>
      <c r="B88" s="7" t="s">
        <v>142</v>
      </c>
      <c r="C88" s="10">
        <f>SUM(C89:C92)</f>
        <v>8406.5778870699996</v>
      </c>
      <c r="D88" s="30">
        <f t="shared" ref="D88:E88" si="16">SUM(D89:D92)</f>
        <v>9504.0859999999993</v>
      </c>
      <c r="E88" s="10">
        <f t="shared" si="16"/>
        <v>9418.89</v>
      </c>
      <c r="F88" s="4"/>
      <c r="G88" s="10">
        <f t="shared" ref="G88:H88" si="17">SUM(G89:G92)</f>
        <v>10582.028999999999</v>
      </c>
      <c r="H88" s="10">
        <f t="shared" si="17"/>
        <v>9092.4290000000001</v>
      </c>
    </row>
    <row r="89" spans="1:8">
      <c r="A89" s="17" t="s">
        <v>64</v>
      </c>
      <c r="B89" s="6" t="s">
        <v>143</v>
      </c>
      <c r="C89" s="11">
        <v>1835.41700096</v>
      </c>
      <c r="D89" s="31">
        <v>2358.328</v>
      </c>
      <c r="E89" s="28">
        <v>2061.09</v>
      </c>
      <c r="F89" s="5"/>
      <c r="G89" s="28">
        <v>3795.96</v>
      </c>
      <c r="H89" s="28">
        <v>2458.5390000000002</v>
      </c>
    </row>
    <row r="90" spans="1:8">
      <c r="A90" s="17" t="s">
        <v>65</v>
      </c>
      <c r="B90" s="6" t="s">
        <v>144</v>
      </c>
      <c r="C90" s="11">
        <v>874.73630310999999</v>
      </c>
      <c r="D90" s="31">
        <v>1224.0309999999999</v>
      </c>
      <c r="E90" s="28">
        <v>1016.726</v>
      </c>
      <c r="F90" s="5"/>
      <c r="G90" s="28">
        <v>311.90600000000001</v>
      </c>
      <c r="H90" s="28">
        <v>199.76300000000001</v>
      </c>
    </row>
    <row r="91" spans="1:8">
      <c r="A91" s="17" t="s">
        <v>66</v>
      </c>
      <c r="B91" s="6" t="s">
        <v>145</v>
      </c>
      <c r="C91" s="11">
        <v>5534.2488947399997</v>
      </c>
      <c r="D91" s="31">
        <v>5740.1220000000003</v>
      </c>
      <c r="E91" s="28">
        <v>6180.201</v>
      </c>
      <c r="F91" s="5"/>
      <c r="G91" s="28">
        <v>6313.3239999999996</v>
      </c>
      <c r="H91" s="28">
        <v>6273.4970000000003</v>
      </c>
    </row>
    <row r="92" spans="1:8" ht="26.4">
      <c r="A92" s="17" t="s">
        <v>67</v>
      </c>
      <c r="B92" s="6" t="s">
        <v>146</v>
      </c>
      <c r="C92" s="11">
        <v>162.17568825999999</v>
      </c>
      <c r="D92" s="31">
        <v>181.60499999999999</v>
      </c>
      <c r="E92" s="28">
        <v>160.87299999999999</v>
      </c>
      <c r="F92" s="5"/>
      <c r="G92" s="28">
        <v>160.839</v>
      </c>
      <c r="H92" s="28">
        <v>160.63</v>
      </c>
    </row>
    <row r="93" spans="1:8">
      <c r="A93" s="77"/>
      <c r="B93" s="78"/>
      <c r="C93" s="78"/>
      <c r="D93" s="78"/>
      <c r="E93" s="78"/>
      <c r="F93" s="78"/>
      <c r="G93" s="18"/>
      <c r="H93" s="18"/>
    </row>
    <row r="94" spans="1:8">
      <c r="A94" s="16" t="s">
        <v>68</v>
      </c>
      <c r="B94" s="7" t="s">
        <v>147</v>
      </c>
      <c r="C94" s="10">
        <f>SUM(C95:C97)</f>
        <v>3816.8211589099997</v>
      </c>
      <c r="D94" s="30">
        <f t="shared" ref="D94:E94" si="18">SUM(D95:D97)</f>
        <v>4097.8040000000001</v>
      </c>
      <c r="E94" s="10">
        <f t="shared" si="18"/>
        <v>3918.3440000000001</v>
      </c>
      <c r="F94" s="4"/>
      <c r="G94" s="10">
        <f t="shared" ref="G94" si="19">SUM(G95:G97)</f>
        <v>3788.732</v>
      </c>
      <c r="H94" s="10">
        <f t="shared" ref="H94" si="20">SUM(H95:H97)</f>
        <v>3772.3500000000004</v>
      </c>
    </row>
    <row r="95" spans="1:8">
      <c r="A95" s="17" t="s">
        <v>69</v>
      </c>
      <c r="B95" s="6" t="s">
        <v>148</v>
      </c>
      <c r="C95" s="11">
        <v>124.806</v>
      </c>
      <c r="D95" s="31">
        <v>159.321</v>
      </c>
      <c r="E95" s="28">
        <v>137.4</v>
      </c>
      <c r="F95" s="5"/>
      <c r="G95" s="28">
        <v>129.15600000000001</v>
      </c>
      <c r="H95" s="28">
        <v>129.15600000000001</v>
      </c>
    </row>
    <row r="96" spans="1:8">
      <c r="A96" s="17" t="s">
        <v>70</v>
      </c>
      <c r="B96" s="6" t="s">
        <v>149</v>
      </c>
      <c r="C96" s="11">
        <v>547.29011000000003</v>
      </c>
      <c r="D96" s="31">
        <v>585.952</v>
      </c>
      <c r="E96" s="28">
        <v>629.83100000000002</v>
      </c>
      <c r="F96" s="5"/>
      <c r="G96" s="28">
        <v>514.47699999999998</v>
      </c>
      <c r="H96" s="28">
        <v>506.37599999999998</v>
      </c>
    </row>
    <row r="97" spans="1:8" ht="26.4">
      <c r="A97" s="17" t="s">
        <v>71</v>
      </c>
      <c r="B97" s="6" t="s">
        <v>150</v>
      </c>
      <c r="C97" s="11">
        <v>3144.7250489099997</v>
      </c>
      <c r="D97" s="31">
        <v>3352.5309999999999</v>
      </c>
      <c r="E97" s="28">
        <v>3151.1129999999998</v>
      </c>
      <c r="F97" s="5"/>
      <c r="G97" s="28">
        <v>3145.0990000000002</v>
      </c>
      <c r="H97" s="28">
        <v>3136.8180000000002</v>
      </c>
    </row>
    <row r="98" spans="1:8">
      <c r="A98" s="77"/>
      <c r="B98" s="78"/>
      <c r="C98" s="78"/>
      <c r="D98" s="78"/>
      <c r="E98" s="78"/>
      <c r="F98" s="78"/>
      <c r="G98" s="18"/>
      <c r="H98" s="18"/>
    </row>
    <row r="99" spans="1:8" ht="26.4">
      <c r="A99" s="16" t="s">
        <v>72</v>
      </c>
      <c r="B99" s="7" t="s">
        <v>151</v>
      </c>
      <c r="C99" s="10">
        <f>C100</f>
        <v>6164.2325921199999</v>
      </c>
      <c r="D99" s="30">
        <f t="shared" ref="D99:E99" si="21">D100</f>
        <v>9818.2369999999992</v>
      </c>
      <c r="E99" s="10">
        <f t="shared" si="21"/>
        <v>13755.584999999999</v>
      </c>
      <c r="F99" s="4"/>
      <c r="G99" s="10">
        <f t="shared" ref="G99:H99" si="22">G100</f>
        <v>20239.440999999999</v>
      </c>
      <c r="H99" s="10">
        <f t="shared" si="22"/>
        <v>24788.941999999999</v>
      </c>
    </row>
    <row r="100" spans="1:8" ht="26.4">
      <c r="A100" s="17" t="s">
        <v>73</v>
      </c>
      <c r="B100" s="6" t="s">
        <v>152</v>
      </c>
      <c r="C100" s="11">
        <v>6164.2325921199999</v>
      </c>
      <c r="D100" s="36">
        <v>9818.2369999999992</v>
      </c>
      <c r="E100" s="28">
        <v>13755.584999999999</v>
      </c>
      <c r="F100" s="5"/>
      <c r="G100" s="28">
        <v>20239.440999999999</v>
      </c>
      <c r="H100" s="28">
        <v>24788.941999999999</v>
      </c>
    </row>
    <row r="101" spans="1:8">
      <c r="A101" s="77"/>
      <c r="B101" s="78"/>
      <c r="C101" s="78"/>
      <c r="D101" s="78"/>
      <c r="E101" s="78"/>
      <c r="F101" s="78"/>
      <c r="G101" s="18"/>
      <c r="H101" s="18"/>
    </row>
    <row r="102" spans="1:8" ht="39.6">
      <c r="A102" s="16" t="s">
        <v>160</v>
      </c>
      <c r="B102" s="7" t="s">
        <v>153</v>
      </c>
      <c r="C102" s="10">
        <f>SUM(C103:C105)</f>
        <v>10097.496221269999</v>
      </c>
      <c r="D102" s="30">
        <f t="shared" ref="D102:E102" si="23">SUM(D103:D105)</f>
        <v>9944.241</v>
      </c>
      <c r="E102" s="10">
        <f t="shared" si="23"/>
        <v>6194.8469999999998</v>
      </c>
      <c r="F102" s="4"/>
      <c r="G102" s="10">
        <f t="shared" ref="G102:H102" si="24">SUM(G103:G105)</f>
        <v>8589.9029999999984</v>
      </c>
      <c r="H102" s="10">
        <f t="shared" si="24"/>
        <v>13332.478999999999</v>
      </c>
    </row>
    <row r="103" spans="1:8" ht="39.6">
      <c r="A103" s="17" t="s">
        <v>74</v>
      </c>
      <c r="B103" s="6" t="s">
        <v>154</v>
      </c>
      <c r="C103" s="11">
        <v>6180.4581452499997</v>
      </c>
      <c r="D103" s="31">
        <v>3501.8910000000001</v>
      </c>
      <c r="E103" s="28">
        <v>4587.3630000000003</v>
      </c>
      <c r="F103" s="5"/>
      <c r="G103" s="28">
        <v>7005.9769999999999</v>
      </c>
      <c r="H103" s="28">
        <v>11767.148999999999</v>
      </c>
    </row>
    <row r="104" spans="1:8">
      <c r="A104" s="23" t="s">
        <v>75</v>
      </c>
      <c r="B104" s="6" t="s">
        <v>155</v>
      </c>
      <c r="C104" s="11">
        <v>238.59399999999999</v>
      </c>
      <c r="D104" s="31">
        <v>237.05199999999999</v>
      </c>
      <c r="E104" s="28">
        <v>1268.752</v>
      </c>
      <c r="F104" s="5"/>
      <c r="G104" s="28">
        <v>1240.546</v>
      </c>
      <c r="H104" s="28">
        <v>1226.021</v>
      </c>
    </row>
    <row r="105" spans="1:8" ht="26.4">
      <c r="A105" s="17" t="s">
        <v>76</v>
      </c>
      <c r="B105" s="6" t="s">
        <v>156</v>
      </c>
      <c r="C105" s="11">
        <v>3678.44407602</v>
      </c>
      <c r="D105" s="31">
        <v>6205.2979999999998</v>
      </c>
      <c r="E105" s="28">
        <v>338.73200000000003</v>
      </c>
      <c r="F105" s="5"/>
      <c r="G105" s="28">
        <v>343.38</v>
      </c>
      <c r="H105" s="28">
        <v>339.30900000000003</v>
      </c>
    </row>
    <row r="106" spans="1:8">
      <c r="A106" s="77"/>
      <c r="B106" s="78"/>
      <c r="C106" s="78"/>
      <c r="D106" s="78"/>
      <c r="E106" s="78"/>
      <c r="F106" s="78"/>
      <c r="G106" s="18"/>
      <c r="H106" s="18"/>
    </row>
    <row r="107" spans="1:8" ht="15" thickBot="1">
      <c r="A107" s="24" t="s">
        <v>77</v>
      </c>
      <c r="B107" s="25"/>
      <c r="C107" s="26">
        <f>C7+C20+C24+C29+C42+C49+C55+C66+C72+C81+C88+C94+C99+C102</f>
        <v>540414.94490091002</v>
      </c>
      <c r="D107" s="32">
        <f t="shared" ref="D107:E107" si="25">D7+D20+D24+D29+D42+D49+D55+D66+D72+D81+D88+D94+D99+D102</f>
        <v>693107.33299999998</v>
      </c>
      <c r="E107" s="26">
        <f t="shared" si="25"/>
        <v>673269.30199999991</v>
      </c>
      <c r="F107" s="27"/>
      <c r="G107" s="26">
        <f>G7+G20+G24+G29+G42+G49+G55+G66+G72+G81+G88+G94+G99+G102</f>
        <v>694612.79300000006</v>
      </c>
      <c r="H107" s="26">
        <f>H7+H20+H24+H29+H42+H49+H55+H66+H72+H81+H88+H94+H99+H102</f>
        <v>674896.22000000009</v>
      </c>
    </row>
  </sheetData>
  <mergeCells count="21">
    <mergeCell ref="A1:H1"/>
    <mergeCell ref="A3:A5"/>
    <mergeCell ref="B3:B5"/>
    <mergeCell ref="C3:C5"/>
    <mergeCell ref="D3:D5"/>
    <mergeCell ref="A98:F98"/>
    <mergeCell ref="A101:F101"/>
    <mergeCell ref="A106:F106"/>
    <mergeCell ref="E3:H4"/>
    <mergeCell ref="A54:F54"/>
    <mergeCell ref="A65:F65"/>
    <mergeCell ref="A71:F71"/>
    <mergeCell ref="A80:F80"/>
    <mergeCell ref="A87:F87"/>
    <mergeCell ref="A93:F93"/>
    <mergeCell ref="A6:H6"/>
    <mergeCell ref="A19:F19"/>
    <mergeCell ref="A23:F23"/>
    <mergeCell ref="A28:F28"/>
    <mergeCell ref="A41:F41"/>
    <mergeCell ref="A48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2020-11-18T11:50:04Z</dcterms:modified>
</cp:coreProperties>
</file>